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defaultThemeVersion="164011"/>
  <mc:AlternateContent xmlns:mc="http://schemas.openxmlformats.org/markup-compatibility/2006">
    <mc:Choice Requires="x15">
      <x15ac:absPath xmlns:x15ac="http://schemas.microsoft.com/office/spreadsheetml/2010/11/ac" url="C:\Users\Caglayan\Desktop\Masa Ustu Aug16\Girişimcilik\Metinler\"/>
    </mc:Choice>
  </mc:AlternateContent>
  <bookViews>
    <workbookView xWindow="0" yWindow="0" windowWidth="19200" windowHeight="7062" firstSheet="1" activeTab="1"/>
  </bookViews>
  <sheets>
    <sheet name="İŞ KURARKEN" sheetId="9" r:id="rId1"/>
    <sheet name="İŞ PLANI ÖZET" sheetId="6" r:id="rId2"/>
    <sheet name="PAZ ve SATIŞ PL" sheetId="1" r:id="rId3"/>
    <sheet name="ÜRETİM PL" sheetId="4" r:id="rId4"/>
    <sheet name="FİNANSAL PL" sheetId="7" r:id="rId5"/>
    <sheet name="FİNANSAL TAKİP" sheetId="8" r:id="rId6"/>
    <sheet name="FİRMA LİSTEM" sheetId="2" r:id="rId7"/>
    <sheet name="REKABET ANALİZİ" sheetId="3"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7" l="1"/>
  <c r="L23" i="8" l="1"/>
  <c r="M23" i="8"/>
  <c r="C23" i="8"/>
  <c r="I23" i="8" l="1"/>
  <c r="C15" i="6"/>
  <c r="E15" i="6" s="1"/>
  <c r="K23" i="8"/>
  <c r="F23" i="8"/>
  <c r="G23" i="8"/>
  <c r="B23" i="8"/>
  <c r="J23" i="8"/>
  <c r="E23" i="8"/>
  <c r="H23" i="8"/>
  <c r="D23" i="8"/>
  <c r="F14" i="3"/>
  <c r="F15" i="3"/>
  <c r="F16" i="3"/>
  <c r="F17" i="3"/>
  <c r="F18" i="3"/>
  <c r="F19" i="3"/>
  <c r="F20" i="3"/>
  <c r="F21" i="3"/>
  <c r="F22" i="3"/>
  <c r="F23" i="3"/>
  <c r="F24" i="3"/>
  <c r="F25" i="3"/>
  <c r="F13" i="3"/>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C10" i="4"/>
  <c r="C11" i="4"/>
  <c r="C12" i="4"/>
  <c r="C13" i="4"/>
  <c r="C9" i="4"/>
  <c r="A7" i="3"/>
  <c r="N23" i="8" l="1"/>
  <c r="J27" i="7"/>
  <c r="G18" i="6" s="1"/>
  <c r="D5" i="4"/>
  <c r="D6" i="4"/>
  <c r="D7" i="4"/>
  <c r="D8" i="4"/>
  <c r="D9" i="4"/>
  <c r="D10" i="4"/>
  <c r="D11" i="4"/>
  <c r="D12" i="4"/>
  <c r="D13" i="4"/>
  <c r="D4" i="4"/>
  <c r="C4" i="4"/>
  <c r="D29" i="6" l="1"/>
  <c r="E29" i="6"/>
  <c r="F29" i="6"/>
  <c r="G29" i="6"/>
  <c r="H29" i="6"/>
  <c r="I29" i="6"/>
  <c r="J29" i="6"/>
  <c r="K29" i="6"/>
  <c r="L29" i="6"/>
  <c r="M29" i="6"/>
  <c r="N29" i="6"/>
  <c r="C29" i="6"/>
  <c r="D28" i="6"/>
  <c r="E28" i="6"/>
  <c r="F28" i="6"/>
  <c r="G28" i="6"/>
  <c r="H28" i="6"/>
  <c r="I28" i="6"/>
  <c r="J28" i="6"/>
  <c r="K28" i="6"/>
  <c r="L28" i="6"/>
  <c r="M28" i="6"/>
  <c r="N28" i="6"/>
  <c r="C28" i="6"/>
  <c r="N9" i="8"/>
  <c r="N10" i="8"/>
  <c r="N11" i="8"/>
  <c r="N12" i="8"/>
  <c r="N13" i="8"/>
  <c r="N14" i="8"/>
  <c r="N15" i="8"/>
  <c r="N16" i="8"/>
  <c r="N17" i="8"/>
  <c r="N18" i="8"/>
  <c r="N19" i="8"/>
  <c r="N20" i="8"/>
  <c r="N21" i="8"/>
  <c r="N22" i="8"/>
  <c r="N24" i="8"/>
  <c r="N25" i="8"/>
  <c r="N27" i="8"/>
  <c r="N28" i="8"/>
  <c r="N29" i="8"/>
  <c r="N30" i="8"/>
  <c r="N31" i="8"/>
  <c r="N32" i="8"/>
  <c r="N8" i="8"/>
  <c r="C7" i="8"/>
  <c r="D31" i="6" s="1"/>
  <c r="D7" i="8"/>
  <c r="E31" i="6" s="1"/>
  <c r="E7" i="8"/>
  <c r="F31" i="6" s="1"/>
  <c r="F7" i="8"/>
  <c r="G31" i="6" s="1"/>
  <c r="G7" i="8"/>
  <c r="H31" i="6" s="1"/>
  <c r="H7" i="8"/>
  <c r="I31" i="6" s="1"/>
  <c r="I7" i="8"/>
  <c r="J31" i="6" s="1"/>
  <c r="J7" i="8"/>
  <c r="K31" i="6" s="1"/>
  <c r="K7" i="8"/>
  <c r="L31" i="6" s="1"/>
  <c r="L7" i="8"/>
  <c r="M31" i="6" s="1"/>
  <c r="M7" i="8"/>
  <c r="N31" i="6" s="1"/>
  <c r="B7" i="8"/>
  <c r="C31" i="6" s="1"/>
  <c r="N5" i="8"/>
  <c r="O29" i="6" s="1"/>
  <c r="N4" i="8"/>
  <c r="O28" i="6" s="1"/>
  <c r="C6" i="8"/>
  <c r="D30" i="6" s="1"/>
  <c r="D6" i="8"/>
  <c r="E30" i="6" s="1"/>
  <c r="E6" i="8"/>
  <c r="F30" i="6" s="1"/>
  <c r="F6" i="8"/>
  <c r="G30" i="6" s="1"/>
  <c r="G6" i="8"/>
  <c r="H30" i="6" s="1"/>
  <c r="H6" i="8"/>
  <c r="I30" i="6" s="1"/>
  <c r="I6" i="8"/>
  <c r="J6" i="8"/>
  <c r="K30" i="6" s="1"/>
  <c r="K6" i="8"/>
  <c r="L30" i="6" s="1"/>
  <c r="L6" i="8"/>
  <c r="M30" i="6" s="1"/>
  <c r="M6" i="8"/>
  <c r="B6" i="8"/>
  <c r="C30" i="6" s="1"/>
  <c r="L11" i="7"/>
  <c r="D6" i="7" s="1"/>
  <c r="D32" i="7" s="1"/>
  <c r="C14" i="6" s="1"/>
  <c r="J11" i="7"/>
  <c r="M33" i="8" l="1"/>
  <c r="N32" i="6" s="1"/>
  <c r="E14" i="6"/>
  <c r="I33" i="8"/>
  <c r="J32" i="6" s="1"/>
  <c r="J33" i="8"/>
  <c r="K32" i="6" s="1"/>
  <c r="F33" i="8"/>
  <c r="G32" i="6" s="1"/>
  <c r="N7" i="8"/>
  <c r="O31" i="6" s="1"/>
  <c r="E33" i="8"/>
  <c r="F32" i="6" s="1"/>
  <c r="N30" i="6"/>
  <c r="J30" i="6"/>
  <c r="L33" i="8"/>
  <c r="M32" i="6" s="1"/>
  <c r="H33" i="8"/>
  <c r="I32" i="6" s="1"/>
  <c r="D33" i="8"/>
  <c r="E32" i="6" s="1"/>
  <c r="K33" i="8"/>
  <c r="L32" i="6" s="1"/>
  <c r="G33" i="8"/>
  <c r="H32" i="6" s="1"/>
  <c r="C33" i="8"/>
  <c r="D32" i="6" s="1"/>
  <c r="N6" i="8"/>
  <c r="B33" i="8"/>
  <c r="C32" i="6" s="1"/>
  <c r="D33" i="4"/>
  <c r="H33" i="4" s="1"/>
  <c r="D34" i="4"/>
  <c r="H34" i="4" s="1"/>
  <c r="D35" i="4"/>
  <c r="H35" i="4" s="1"/>
  <c r="D36" i="4"/>
  <c r="H36" i="4" s="1"/>
  <c r="D37" i="4"/>
  <c r="H37" i="4" s="1"/>
  <c r="D38" i="4"/>
  <c r="H38" i="4" s="1"/>
  <c r="D39" i="4"/>
  <c r="H39" i="4" s="1"/>
  <c r="D40" i="4"/>
  <c r="H40" i="4" s="1"/>
  <c r="D41" i="4"/>
  <c r="H41" i="4" s="1"/>
  <c r="D42" i="4"/>
  <c r="H42" i="4" s="1"/>
  <c r="D43" i="4"/>
  <c r="H43" i="4" s="1"/>
  <c r="D44" i="4"/>
  <c r="H44" i="4" s="1"/>
  <c r="D45" i="4"/>
  <c r="H45" i="4" s="1"/>
  <c r="D46" i="4"/>
  <c r="H46" i="4" s="1"/>
  <c r="D47" i="4"/>
  <c r="D48" i="4"/>
  <c r="H48" i="4" s="1"/>
  <c r="D49" i="4"/>
  <c r="H49" i="4" s="1"/>
  <c r="D50" i="4"/>
  <c r="H50" i="4" s="1"/>
  <c r="D51" i="4"/>
  <c r="H51" i="4" s="1"/>
  <c r="D52" i="4"/>
  <c r="H52" i="4" s="1"/>
  <c r="D53" i="4"/>
  <c r="H53" i="4" s="1"/>
  <c r="D54" i="4"/>
  <c r="H54" i="4" s="1"/>
  <c r="D55" i="4"/>
  <c r="D56" i="4"/>
  <c r="H56" i="4" s="1"/>
  <c r="D57" i="4"/>
  <c r="H57" i="4" s="1"/>
  <c r="D58" i="4"/>
  <c r="H58" i="4" s="1"/>
  <c r="D59" i="4"/>
  <c r="H59" i="4" s="1"/>
  <c r="D60" i="4"/>
  <c r="H60" i="4" s="1"/>
  <c r="D61" i="4"/>
  <c r="H61" i="4" s="1"/>
  <c r="D62" i="4"/>
  <c r="H62" i="4" s="1"/>
  <c r="D63" i="4"/>
  <c r="H63" i="4" s="1"/>
  <c r="D64" i="4"/>
  <c r="H64" i="4" s="1"/>
  <c r="D65" i="4"/>
  <c r="H65" i="4" s="1"/>
  <c r="D66" i="4"/>
  <c r="H66" i="4" s="1"/>
  <c r="D67" i="4"/>
  <c r="D68" i="4"/>
  <c r="H68" i="4" s="1"/>
  <c r="D69" i="4"/>
  <c r="H69" i="4" s="1"/>
  <c r="D70" i="4"/>
  <c r="H70" i="4" s="1"/>
  <c r="D71" i="4"/>
  <c r="H71" i="4" s="1"/>
  <c r="D72" i="4"/>
  <c r="D73" i="4"/>
  <c r="H73" i="4" s="1"/>
  <c r="D74" i="4"/>
  <c r="H74" i="4" s="1"/>
  <c r="D75" i="4"/>
  <c r="H75" i="4" s="1"/>
  <c r="D76" i="4"/>
  <c r="H76" i="4" s="1"/>
  <c r="D77" i="4"/>
  <c r="H77" i="4" s="1"/>
  <c r="D78" i="4"/>
  <c r="H78" i="4" s="1"/>
  <c r="D79" i="4"/>
  <c r="D80" i="4"/>
  <c r="D81" i="4"/>
  <c r="H81" i="4" s="1"/>
  <c r="D82" i="4"/>
  <c r="H82" i="4" s="1"/>
  <c r="D83" i="4"/>
  <c r="D84" i="4"/>
  <c r="H84" i="4" s="1"/>
  <c r="D85" i="4"/>
  <c r="H85" i="4" s="1"/>
  <c r="D86" i="4"/>
  <c r="H86" i="4" s="1"/>
  <c r="D87" i="4"/>
  <c r="D88" i="4"/>
  <c r="D89" i="4"/>
  <c r="H89" i="4" s="1"/>
  <c r="D90" i="4"/>
  <c r="H90" i="4" s="1"/>
  <c r="D91" i="4"/>
  <c r="H91" i="4" s="1"/>
  <c r="D92" i="4"/>
  <c r="H92" i="4" s="1"/>
  <c r="D32" i="4"/>
  <c r="C72" i="4"/>
  <c r="G72" i="4" s="1"/>
  <c r="C73" i="4"/>
  <c r="G73" i="4" s="1"/>
  <c r="C74" i="4"/>
  <c r="C75" i="4"/>
  <c r="G75" i="4" s="1"/>
  <c r="C76" i="4"/>
  <c r="C77" i="4"/>
  <c r="G77" i="4" s="1"/>
  <c r="C78" i="4"/>
  <c r="G78" i="4" s="1"/>
  <c r="C79" i="4"/>
  <c r="G79" i="4" s="1"/>
  <c r="C80" i="4"/>
  <c r="G80" i="4" s="1"/>
  <c r="C81" i="4"/>
  <c r="G81" i="4" s="1"/>
  <c r="C82" i="4"/>
  <c r="G82" i="4" s="1"/>
  <c r="C83" i="4"/>
  <c r="G83" i="4" s="1"/>
  <c r="C84" i="4"/>
  <c r="G84" i="4" s="1"/>
  <c r="C85" i="4"/>
  <c r="G85" i="4" s="1"/>
  <c r="C86" i="4"/>
  <c r="G86" i="4" s="1"/>
  <c r="C87" i="4"/>
  <c r="G87" i="4" s="1"/>
  <c r="C88" i="4"/>
  <c r="G88" i="4" s="1"/>
  <c r="C89" i="4"/>
  <c r="G89" i="4" s="1"/>
  <c r="C90" i="4"/>
  <c r="G90" i="4" s="1"/>
  <c r="C91" i="4"/>
  <c r="G91" i="4" s="1"/>
  <c r="C92" i="4"/>
  <c r="C33" i="4"/>
  <c r="G33" i="4" s="1"/>
  <c r="C34" i="4"/>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E71" i="4" s="1"/>
  <c r="A13" i="4"/>
  <c r="A12" i="4"/>
  <c r="A11" i="4"/>
  <c r="A10" i="4"/>
  <c r="A9" i="4"/>
  <c r="A8" i="4"/>
  <c r="A7" i="4"/>
  <c r="A6" i="4"/>
  <c r="A5" i="4"/>
  <c r="A32" i="4"/>
  <c r="C32" i="4"/>
  <c r="G32" i="4" s="1"/>
  <c r="H4" i="4"/>
  <c r="D34" i="1"/>
  <c r="D23" i="1" s="1"/>
  <c r="G72" i="1"/>
  <c r="G73" i="1"/>
  <c r="G74" i="1"/>
  <c r="G75" i="1"/>
  <c r="G76" i="1"/>
  <c r="G77" i="1"/>
  <c r="G69" i="1"/>
  <c r="G70" i="1"/>
  <c r="G71" i="1"/>
  <c r="G78" i="1"/>
  <c r="G79" i="1"/>
  <c r="G80" i="1"/>
  <c r="G42" i="1"/>
  <c r="G43" i="1"/>
  <c r="G44" i="1"/>
  <c r="G45" i="1"/>
  <c r="G46" i="1"/>
  <c r="G47" i="1"/>
  <c r="G48" i="1"/>
  <c r="G49" i="1"/>
  <c r="G50" i="1"/>
  <c r="G51" i="1"/>
  <c r="G52" i="1"/>
  <c r="G53" i="1"/>
  <c r="G54" i="1"/>
  <c r="G55" i="1"/>
  <c r="G56" i="1"/>
  <c r="G57" i="1"/>
  <c r="G58" i="1"/>
  <c r="G59" i="1"/>
  <c r="G60" i="1"/>
  <c r="G61" i="1"/>
  <c r="G39" i="1"/>
  <c r="G40" i="1"/>
  <c r="G41" i="1"/>
  <c r="C8" i="4"/>
  <c r="G8" i="4" s="1"/>
  <c r="H8" i="4"/>
  <c r="G36" i="1"/>
  <c r="G37" i="1"/>
  <c r="G38" i="1"/>
  <c r="G62" i="1"/>
  <c r="G63" i="1"/>
  <c r="G64" i="1"/>
  <c r="G65" i="1"/>
  <c r="G66" i="1"/>
  <c r="G67" i="1"/>
  <c r="G68" i="1"/>
  <c r="G81" i="1"/>
  <c r="G82" i="1"/>
  <c r="G83" i="1"/>
  <c r="G84" i="1"/>
  <c r="G85" i="1"/>
  <c r="G86" i="1"/>
  <c r="G87" i="1"/>
  <c r="G88" i="1"/>
  <c r="G19" i="1"/>
  <c r="G96" i="1"/>
  <c r="G95" i="1"/>
  <c r="G94" i="1"/>
  <c r="G93" i="1"/>
  <c r="G92" i="1"/>
  <c r="G91" i="1"/>
  <c r="G90" i="1"/>
  <c r="G89" i="1"/>
  <c r="H5" i="4"/>
  <c r="N33" i="8" l="1"/>
  <c r="O32" i="6" s="1"/>
  <c r="O30" i="6"/>
  <c r="E84" i="4"/>
  <c r="I84" i="4" s="1"/>
  <c r="C34" i="1"/>
  <c r="C23" i="1" s="1"/>
  <c r="C14" i="4" s="1"/>
  <c r="G71" i="4"/>
  <c r="E91" i="4"/>
  <c r="I91" i="4" s="1"/>
  <c r="E38" i="4"/>
  <c r="I38" i="4" s="1"/>
  <c r="E87" i="4"/>
  <c r="E83" i="4"/>
  <c r="E79" i="4"/>
  <c r="E67" i="4"/>
  <c r="I71" i="4"/>
  <c r="H55" i="4"/>
  <c r="E55" i="4"/>
  <c r="E47" i="4"/>
  <c r="H47" i="4"/>
  <c r="H79" i="4"/>
  <c r="E39" i="4"/>
  <c r="I39" i="4" s="1"/>
  <c r="E75" i="4"/>
  <c r="I75" i="4" s="1"/>
  <c r="G74" i="4"/>
  <c r="E74" i="4"/>
  <c r="I74" i="4" s="1"/>
  <c r="E51" i="4"/>
  <c r="I51" i="4" s="1"/>
  <c r="H87" i="4"/>
  <c r="G34" i="4"/>
  <c r="E34" i="4"/>
  <c r="I34" i="4" s="1"/>
  <c r="E63" i="4"/>
  <c r="I63" i="4" s="1"/>
  <c r="G92" i="4"/>
  <c r="E92" i="4"/>
  <c r="I92" i="4" s="1"/>
  <c r="E76" i="4"/>
  <c r="I76" i="4" s="1"/>
  <c r="G76" i="4"/>
  <c r="H83" i="4"/>
  <c r="I83" i="4" s="1"/>
  <c r="H67" i="4"/>
  <c r="E59" i="4"/>
  <c r="I59" i="4" s="1"/>
  <c r="E43" i="4"/>
  <c r="I43" i="4" s="1"/>
  <c r="E35" i="4"/>
  <c r="I35" i="4" s="1"/>
  <c r="E88" i="4"/>
  <c r="E80" i="4"/>
  <c r="E72" i="4"/>
  <c r="H88" i="4"/>
  <c r="H80" i="4"/>
  <c r="H72" i="4"/>
  <c r="E69" i="4"/>
  <c r="I69" i="4" s="1"/>
  <c r="E65" i="4"/>
  <c r="I65" i="4" s="1"/>
  <c r="E61" i="4"/>
  <c r="I61" i="4" s="1"/>
  <c r="E57" i="4"/>
  <c r="I57" i="4" s="1"/>
  <c r="E53" i="4"/>
  <c r="I53" i="4" s="1"/>
  <c r="E49" i="4"/>
  <c r="I49" i="4" s="1"/>
  <c r="E45" i="4"/>
  <c r="I45" i="4" s="1"/>
  <c r="E41" i="4"/>
  <c r="I41" i="4" s="1"/>
  <c r="E37" i="4"/>
  <c r="I37" i="4" s="1"/>
  <c r="E89" i="4"/>
  <c r="I89" i="4" s="1"/>
  <c r="E85" i="4"/>
  <c r="I85" i="4" s="1"/>
  <c r="E81" i="4"/>
  <c r="I81" i="4" s="1"/>
  <c r="E77" i="4"/>
  <c r="I77" i="4" s="1"/>
  <c r="E90" i="4"/>
  <c r="I90" i="4" s="1"/>
  <c r="E68" i="4"/>
  <c r="I68" i="4" s="1"/>
  <c r="E64" i="4"/>
  <c r="I64" i="4" s="1"/>
  <c r="E60" i="4"/>
  <c r="I60" i="4" s="1"/>
  <c r="E56" i="4"/>
  <c r="I56" i="4" s="1"/>
  <c r="E52" i="4"/>
  <c r="I52" i="4" s="1"/>
  <c r="E48" i="4"/>
  <c r="I48" i="4" s="1"/>
  <c r="E44" i="4"/>
  <c r="I44" i="4" s="1"/>
  <c r="E40" i="4"/>
  <c r="I40" i="4" s="1"/>
  <c r="E86" i="4"/>
  <c r="I86" i="4" s="1"/>
  <c r="E82" i="4"/>
  <c r="I82" i="4" s="1"/>
  <c r="E78" i="4"/>
  <c r="I78" i="4" s="1"/>
  <c r="E70" i="4"/>
  <c r="I70" i="4" s="1"/>
  <c r="E66" i="4"/>
  <c r="I66" i="4" s="1"/>
  <c r="E62" i="4"/>
  <c r="I62" i="4" s="1"/>
  <c r="E58" i="4"/>
  <c r="I58" i="4" s="1"/>
  <c r="E54" i="4"/>
  <c r="I54" i="4" s="1"/>
  <c r="E50" i="4"/>
  <c r="I50" i="4" s="1"/>
  <c r="E46" i="4"/>
  <c r="I46" i="4" s="1"/>
  <c r="E73" i="4"/>
  <c r="I73" i="4" s="1"/>
  <c r="E42" i="4"/>
  <c r="I42" i="4" s="1"/>
  <c r="E36" i="4"/>
  <c r="I36" i="4" s="1"/>
  <c r="E33" i="4"/>
  <c r="I33" i="4" s="1"/>
  <c r="D30" i="4"/>
  <c r="F30" i="4" s="1"/>
  <c r="F14" i="4" s="1"/>
  <c r="H32" i="4"/>
  <c r="E32" i="4"/>
  <c r="G34" i="1"/>
  <c r="C5" i="4"/>
  <c r="G5" i="4" s="1"/>
  <c r="C6" i="4"/>
  <c r="G6" i="4" s="1"/>
  <c r="C7" i="4"/>
  <c r="G7" i="4" s="1"/>
  <c r="G9" i="4"/>
  <c r="G10" i="4"/>
  <c r="G11" i="4"/>
  <c r="G12" i="4"/>
  <c r="G13" i="4"/>
  <c r="H6" i="4"/>
  <c r="H7" i="4"/>
  <c r="H9" i="4"/>
  <c r="H10" i="4"/>
  <c r="H11" i="4"/>
  <c r="H12" i="4"/>
  <c r="H13" i="4"/>
  <c r="A14" i="4"/>
  <c r="D14" i="4"/>
  <c r="G4" i="4"/>
  <c r="A4" i="4"/>
  <c r="G14" i="1"/>
  <c r="E5" i="4" s="1"/>
  <c r="I5" i="4" s="1"/>
  <c r="G15" i="1"/>
  <c r="E6" i="4" s="1"/>
  <c r="I6" i="4" s="1"/>
  <c r="G16" i="1"/>
  <c r="E7" i="4" s="1"/>
  <c r="I7" i="4" s="1"/>
  <c r="G17" i="1"/>
  <c r="G18" i="1"/>
  <c r="E10" i="4" s="1"/>
  <c r="G20" i="1"/>
  <c r="E11" i="4" s="1"/>
  <c r="I11" i="4" s="1"/>
  <c r="G21" i="1"/>
  <c r="E12" i="4" s="1"/>
  <c r="I12" i="4" s="1"/>
  <c r="G22" i="1"/>
  <c r="E13" i="4" s="1"/>
  <c r="I13" i="4" s="1"/>
  <c r="G13" i="1"/>
  <c r="E4" i="4" s="1"/>
  <c r="I4" i="4" s="1"/>
  <c r="D24" i="1"/>
  <c r="D15" i="4" s="1"/>
  <c r="F6" i="1"/>
  <c r="K29" i="2"/>
  <c r="F7" i="1" s="1"/>
  <c r="F8" i="1" s="1"/>
  <c r="C11" i="6" s="1"/>
  <c r="G29" i="2"/>
  <c r="I10" i="4" l="1"/>
  <c r="E7" i="3"/>
  <c r="F7" i="3" s="1"/>
  <c r="I88" i="4"/>
  <c r="I87" i="4"/>
  <c r="H30" i="4"/>
  <c r="I67" i="4"/>
  <c r="I55" i="4"/>
  <c r="I80" i="4"/>
  <c r="I79" i="4"/>
  <c r="I72" i="4"/>
  <c r="I47" i="4"/>
  <c r="H14" i="4"/>
  <c r="H15" i="4" s="1"/>
  <c r="C12" i="6" s="1"/>
  <c r="G23" i="6" s="1"/>
  <c r="G14" i="4"/>
  <c r="C30" i="4"/>
  <c r="G23" i="1"/>
  <c r="E14" i="4" s="1"/>
  <c r="E30" i="4"/>
  <c r="I32" i="4"/>
  <c r="E9" i="4"/>
  <c r="I9" i="4" s="1"/>
  <c r="E8" i="4"/>
  <c r="I8" i="4" s="1"/>
  <c r="E12" i="6" l="1"/>
  <c r="G24" i="6"/>
  <c r="I30" i="4"/>
  <c r="I14" i="4"/>
  <c r="G24" i="1"/>
  <c r="E15" i="4" l="1"/>
  <c r="I15" i="4" s="1"/>
  <c r="C13" i="6" l="1"/>
  <c r="C16" i="6" s="1"/>
  <c r="E11" i="6"/>
  <c r="E13" i="6" l="1"/>
  <c r="E16" i="6" l="1"/>
  <c r="G19" i="6" s="1"/>
</calcChain>
</file>

<file path=xl/comments1.xml><?xml version="1.0" encoding="utf-8"?>
<comments xmlns="http://schemas.openxmlformats.org/spreadsheetml/2006/main">
  <authors>
    <author>caglayan cavusoglu</author>
  </authors>
  <commentList>
    <comment ref="C11" authorId="0" shapeId="0">
      <text>
        <r>
          <rPr>
            <b/>
            <sz val="9"/>
            <color indexed="81"/>
            <rFont val="Tahoma"/>
            <charset val="1"/>
          </rPr>
          <t>CC: PAZ ve SATIŞ PL sayfasındaki kırmızı boyalı hücrelerde 2 farklı yönteme göre hesaplanan cirolar eşitlenmemişse düşük olan ciro alınmaktadır.</t>
        </r>
      </text>
    </comment>
    <comment ref="A20" authorId="0" shapeId="0">
      <text>
        <r>
          <rPr>
            <b/>
            <sz val="9"/>
            <color indexed="81"/>
            <rFont val="Tahoma"/>
            <family val="2"/>
            <charset val="162"/>
          </rPr>
          <t xml:space="preserve">CC: Tedarikçilerinizden ortalama kaç gün vade ile mal/hammadde alabiliyorsunuz. (Ör 3 ay ise 90 giriniz)
</t>
        </r>
      </text>
    </comment>
    <comment ref="A21" authorId="0" shapeId="0">
      <text>
        <r>
          <rPr>
            <b/>
            <sz val="9"/>
            <color indexed="81"/>
            <rFont val="Tahoma"/>
            <family val="2"/>
            <charset val="162"/>
          </rPr>
          <t xml:space="preserve">CC: Stoklarınızı ortalama kaç günde satıp yerine yeni stok alıyorsunuz.
</t>
        </r>
      </text>
    </comment>
    <comment ref="A22" authorId="0" shapeId="0">
      <text>
        <r>
          <rPr>
            <b/>
            <sz val="9"/>
            <color indexed="81"/>
            <rFont val="Tahoma"/>
            <family val="2"/>
            <charset val="162"/>
          </rPr>
          <t>CC: Satın aldığınız mal ya da hammaddeleri ortalama kaç gün sonra ödüyorsunuz.</t>
        </r>
      </text>
    </comment>
  </commentList>
</comments>
</file>

<file path=xl/comments2.xml><?xml version="1.0" encoding="utf-8"?>
<comments xmlns="http://schemas.openxmlformats.org/spreadsheetml/2006/main">
  <authors>
    <author>caglayan cavusoglu</author>
  </authors>
  <commentList>
    <comment ref="A16" authorId="0" shapeId="0">
      <text>
        <r>
          <rPr>
            <b/>
            <sz val="9"/>
            <color indexed="81"/>
            <rFont val="Tahoma"/>
            <family val="2"/>
            <charset val="162"/>
          </rPr>
          <t>CC: İade edilen ya da bozulan, demode olan ve tekrar satılamayacak ürün maliyetlerini gider olarak yazınız.</t>
        </r>
      </text>
    </comment>
  </commentList>
</comments>
</file>

<file path=xl/comments3.xml><?xml version="1.0" encoding="utf-8"?>
<comments xmlns="http://schemas.openxmlformats.org/spreadsheetml/2006/main">
  <authors>
    <author>caglayan cavusoglu</author>
  </authors>
  <commentList>
    <comment ref="A18" authorId="0" shapeId="0">
      <text>
        <r>
          <rPr>
            <b/>
            <sz val="9"/>
            <color indexed="81"/>
            <rFont val="Tahoma"/>
            <family val="2"/>
            <charset val="162"/>
          </rPr>
          <t>CC: İade edilen ya da bozulan, demode olan ve tekrar satılamayacak ürün maliyetlerini gider olarak yazınız.</t>
        </r>
      </text>
    </comment>
  </commentList>
</comments>
</file>

<file path=xl/comments4.xml><?xml version="1.0" encoding="utf-8"?>
<comments xmlns="http://schemas.openxmlformats.org/spreadsheetml/2006/main">
  <authors>
    <author>caglayan cavusoglu</author>
  </authors>
  <commentList>
    <comment ref="G29" authorId="0" shapeId="0">
      <text>
        <r>
          <rPr>
            <b/>
            <sz val="9"/>
            <color indexed="81"/>
            <rFont val="Tahoma"/>
            <family val="2"/>
            <charset val="162"/>
          </rPr>
          <t>CC: Bu tutar tüm müşterilerinizin aylık toplam KDV hariç alım tutarlarını gösterir.</t>
        </r>
        <r>
          <rPr>
            <sz val="9"/>
            <color indexed="81"/>
            <rFont val="Tahoma"/>
            <family val="2"/>
            <charset val="162"/>
          </rPr>
          <t xml:space="preserve">
</t>
        </r>
      </text>
    </comment>
    <comment ref="K29" authorId="0" shapeId="0">
      <text>
        <r>
          <rPr>
            <b/>
            <sz val="9"/>
            <color indexed="81"/>
            <rFont val="Tahoma"/>
            <family val="2"/>
            <charset val="162"/>
          </rPr>
          <t>CC: Müşterilerinizin alımlarının ne kadarını sizin karşılayabileceğinizi yani müşterilerinize ne kadar mal ve hizmet satabileceğinizi gösterir.</t>
        </r>
      </text>
    </comment>
  </commentList>
</comments>
</file>

<file path=xl/sharedStrings.xml><?xml version="1.0" encoding="utf-8"?>
<sst xmlns="http://schemas.openxmlformats.org/spreadsheetml/2006/main" count="303" uniqueCount="245">
  <si>
    <t>İşimin / Şirketimin Adı</t>
  </si>
  <si>
    <t>İŞ PLANIM</t>
  </si>
  <si>
    <t>Neden bu işi kurmak istiyorum ?</t>
  </si>
  <si>
    <t>Vizyonum (1-5 yıl sonrası için işle ilgili hayalim)</t>
  </si>
  <si>
    <t>PAZARLAMA VE SATIŞ PLANIM</t>
  </si>
  <si>
    <t>Web sitemin adresi</t>
  </si>
  <si>
    <t>Aylık Toplam Alımları (KDV Hariç) TL</t>
  </si>
  <si>
    <t>Benim Satabileceğim Tutar (KDV Hariç) TL</t>
  </si>
  <si>
    <t>Firmam</t>
  </si>
  <si>
    <t>Ürünlerim</t>
  </si>
  <si>
    <t>Rakiplerim</t>
  </si>
  <si>
    <t>Güçlü Yönleri</t>
  </si>
  <si>
    <t>Zayıf Yönleri</t>
  </si>
  <si>
    <t>Aylık Ciroları</t>
  </si>
  <si>
    <t>Yıllık Ciroları</t>
  </si>
  <si>
    <t>REKABET ANALİZİ</t>
  </si>
  <si>
    <t>Aylık Tahmini Cirom (KDV Hariç) TL</t>
  </si>
  <si>
    <t>Yıllık Tahmini Cirom (KDV Hariç) TL</t>
  </si>
  <si>
    <t>Satış yapabileceğiniz müşterileri listeleyin. Daha sonra bu müşterilerin sizin sattığınız mal ve hizmetlerden bir ayda kaç TL tutarında alım yaptığını tahmin edin. Daha sonra da sizin aylık kaç TL tutarında satım yapabileceğinizi tahmin edin. Müşterilerinizin mal/hizmet alımları ve/veya sizin satışlarınız yabancı para üzerinden ise TL karşılıklarını bulup ilgili hücrelere yazınız.</t>
  </si>
  <si>
    <t>Toplam Aylık Cirom (Satış Gelirim)</t>
  </si>
  <si>
    <t xml:space="preserve">Aylık Müşteri Adedi (Nihai Tüketici) </t>
  </si>
  <si>
    <t>Aylık Tahmini Satış Adedi</t>
  </si>
  <si>
    <t>Aylık Tahmini Ciro</t>
  </si>
  <si>
    <t>TOPLAM</t>
  </si>
  <si>
    <t>Nihai Tüketiciye satış yapıyorsanız aşağıdaki sarı alanları doldurunuz. Firmalara satış yapıyorsanız, kırmızı renkli Müşteri Listem sayfasına gidip satış tahminlerinizi giriniz. Hem nihai tüketicilere hem de firmalara satış yapmayı planlıyorsanız her iki tabloya da tahminlerinizi giriniz.</t>
  </si>
  <si>
    <t>Potansiyel Müşterim Olan Firmaların Adı</t>
  </si>
  <si>
    <t>İş planı dosyasında sadece açık sarı renkli hücrelere giriş yapınız. Hataen giriş yapılmasını önlemek için diğer alanlara giriş engellenmiştir.</t>
  </si>
  <si>
    <t>ÜRETİM PLANI</t>
  </si>
  <si>
    <t>Brüt Kar (Birim)</t>
  </si>
  <si>
    <t>Tedarikçi</t>
  </si>
  <si>
    <t>Brüt Kar (Toplam)</t>
  </si>
  <si>
    <t>Aylık Tahmini Maliyet</t>
  </si>
  <si>
    <t>Birim Satış Fiyatı (KDV Hariç)</t>
  </si>
  <si>
    <t>Diğer Ürünlerim</t>
  </si>
  <si>
    <t xml:space="preserve">Diğer Ürünlerim </t>
  </si>
  <si>
    <t>Birim Alış Fiyatı ya da Birim Hammadde Maliyeti (KDV Hariç)</t>
  </si>
  <si>
    <t>Pazarlama ve Satış planını hazırlarken girdiğiniz ürün ve değerler otomatik olarak buraya aktarılmaktadır, bu ürünlerin alış fiyatı ya da gereken hammaddelerin fiyatını ve tedarikçilerini aşağıdaki tablolara giriniz.</t>
  </si>
  <si>
    <t>İşletme Giderleri</t>
  </si>
  <si>
    <t>Kira Gideri (Vergi Dahil)</t>
  </si>
  <si>
    <t>Sigorta Gideri</t>
  </si>
  <si>
    <t>Elektrik Gideri</t>
  </si>
  <si>
    <t>Su Gideri</t>
  </si>
  <si>
    <t>İletişim (Telefon, İnternet)</t>
  </si>
  <si>
    <t>Kırtasiye ve Ofis Malzemeleri</t>
  </si>
  <si>
    <t>Reklam ve Tanıtım Giderleri</t>
  </si>
  <si>
    <t>FİNANSAL PLANLAMA</t>
  </si>
  <si>
    <t>Satış Primleri (Vergi Dahil)</t>
  </si>
  <si>
    <t>İade ya da Satılamayacak  Ürünler</t>
  </si>
  <si>
    <t>Ödenecek Net KDV</t>
  </si>
  <si>
    <t>Banka Masrafları</t>
  </si>
  <si>
    <t>Ödenecek Vergi</t>
  </si>
  <si>
    <t>Diğer Giderler</t>
  </si>
  <si>
    <t>Toplam İşletme Giderleri</t>
  </si>
  <si>
    <t>Aylık Giderler</t>
  </si>
  <si>
    <t>Mali Müşavir Giderleri</t>
  </si>
  <si>
    <t>Personel Giderleri (Vergi/SSK Dahil)</t>
  </si>
  <si>
    <t>Taşıma, Posta Giderleri</t>
  </si>
  <si>
    <t>….. Giderleri</t>
  </si>
  <si>
    <t>Personel Giderleri</t>
  </si>
  <si>
    <t>Üretim Personeli</t>
  </si>
  <si>
    <t>Satış ve Pazarlama Personeli</t>
  </si>
  <si>
    <t>Yönetim Personeli</t>
  </si>
  <si>
    <t>Personel Sayısı</t>
  </si>
  <si>
    <t>Diğer Personel</t>
  </si>
  <si>
    <t>Toplam Personel Gid. (Vergi SSK Dahil)</t>
  </si>
  <si>
    <t>Sabit Yatırım Harcamaları</t>
  </si>
  <si>
    <t>Aşağıdaki tabloda sarı ile boyalı alanlara işletmenizin günlük faaliyetleri yürütürken katlanacağı aylık maliyetleri giriniz. Personel giderleri tablosunda detaylı olarak çalıştıracağınız personeli, görev ve maliyetlerini vergi ve SSK giderleri dahil giriniz. İşletme giderlerindeki  personel gideri Personel Giderleri tablosundaki tablodan otomatik olarak alınacaktır. Sabit Yatırım Harcamaları tablosuna da satın almayı düşündüğünüz makina, teçhizat, bina, taşıt gibi duran varlık yatırımlarınızın toplam maliyetini yazınız. Yatırım Harcamalarını hesaplarken örneğin bir makina ithal ediyorsanız alış fiyatı, ithalat giderleri, taşıma, montaj vb tüm maliyetleri dikkate alınız.</t>
  </si>
  <si>
    <t>Aidat Giderleri</t>
  </si>
  <si>
    <t>Bina (Ofis, dükkan, fabrika vb satın alımı)</t>
  </si>
  <si>
    <t>Tadilat ve Dekorasyon Giderleri</t>
  </si>
  <si>
    <t>Bakım Onarım Giderleri</t>
  </si>
  <si>
    <t>Taşıtlar</t>
  </si>
  <si>
    <t>Makine, Teçhizat</t>
  </si>
  <si>
    <t>Ofis Mobilyaları</t>
  </si>
  <si>
    <t>Bilgisayar ve Diğer Ofis Ekipmanı</t>
  </si>
  <si>
    <t>Lisans ve Haklar (Yazılım lisansı vb)</t>
  </si>
  <si>
    <t>Satış Gelirleri</t>
  </si>
  <si>
    <t>Satılan Malın Maliyeti</t>
  </si>
  <si>
    <t>Satılan Malın  Maliyeti (Aylık)</t>
  </si>
  <si>
    <t>Brüt Kar</t>
  </si>
  <si>
    <t>Kar/Zarar</t>
  </si>
  <si>
    <t>Aylık Gelir Gider</t>
  </si>
  <si>
    <t xml:space="preserve">Yıllık Gelir Gider </t>
  </si>
  <si>
    <t>Toplam Sabit Yatırım Tutarı</t>
  </si>
  <si>
    <t>TAHMİNİ GELİR GİDER TABLOSU</t>
  </si>
  <si>
    <t>GERÇEKLEŞEN GELİR GİDER TABLOSU</t>
  </si>
  <si>
    <t>1. Ay Gerçek.</t>
  </si>
  <si>
    <t>2. Ay Gerçek.</t>
  </si>
  <si>
    <t>3. Ay Gerçek.</t>
  </si>
  <si>
    <t>4. Ay Gerçek.</t>
  </si>
  <si>
    <t>5. Ay Gerçek.</t>
  </si>
  <si>
    <t>6. Ay Gerçek.</t>
  </si>
  <si>
    <t>7. Ay Gerçek.</t>
  </si>
  <si>
    <t>8. Ay Gerçek.</t>
  </si>
  <si>
    <t>9. Ay Gerçek.</t>
  </si>
  <si>
    <t>10. Ay Gerçek.</t>
  </si>
  <si>
    <t>11. Ay Gerçek.</t>
  </si>
  <si>
    <t>12. Ay Gerçek.</t>
  </si>
  <si>
    <t>GERÇEKLEŞEN GELİR TABLOSU</t>
  </si>
  <si>
    <t>1. Ay</t>
  </si>
  <si>
    <t>2. Ay</t>
  </si>
  <si>
    <t>3. Ay</t>
  </si>
  <si>
    <t>4. Ay</t>
  </si>
  <si>
    <t>5. Ay</t>
  </si>
  <si>
    <t>6. Ay</t>
  </si>
  <si>
    <t>7. Ay</t>
  </si>
  <si>
    <t>8. Ay</t>
  </si>
  <si>
    <t>9. Ay</t>
  </si>
  <si>
    <t>10. Ay</t>
  </si>
  <si>
    <t>11. Ay</t>
  </si>
  <si>
    <t>12. Ay</t>
  </si>
  <si>
    <t>Yıllık Kümüle</t>
  </si>
  <si>
    <t>Pers. Gid.(Vergi/SSK Dahil)</t>
  </si>
  <si>
    <t>İade ya da Satılamayacak  Ür.</t>
  </si>
  <si>
    <t>FİNANSAL TAKİP</t>
  </si>
  <si>
    <t>Satış Gelirleri (KDV Hariç)</t>
  </si>
  <si>
    <t>Satılan Malın Mal.(KDV Hariç)</t>
  </si>
  <si>
    <t>İşimin Kısa Tanımı</t>
  </si>
  <si>
    <t>Kuracağım İşin Alt İşleri</t>
  </si>
  <si>
    <t>İşletme Sermayesi İhtiyacınız</t>
  </si>
  <si>
    <t>Ortalama Stok Taşıma Süreniz (Gün)</t>
  </si>
  <si>
    <t>Ortalama Ticari Borç Ödeme Süreniz (Gün)</t>
  </si>
  <si>
    <t>Faiz Giderleri</t>
  </si>
  <si>
    <t>Benzin ve Yakıt Giderleri</t>
  </si>
  <si>
    <t>Şirket Kuruluş Giderleri</t>
  </si>
  <si>
    <t>Franchise Bedeli</t>
  </si>
  <si>
    <t>……</t>
  </si>
  <si>
    <t>Diğer Tek Seferlik Giderler</t>
  </si>
  <si>
    <t>Tutar (₺)</t>
  </si>
  <si>
    <t>Toplam Sabit Yatırım Harcamaları</t>
  </si>
  <si>
    <t>Nihai Tüketicilerden Aylık Cirom (Satış Gelirim)</t>
  </si>
  <si>
    <t>Müşteri Başına Ortalama Cirom (Satış Gelirim)</t>
  </si>
  <si>
    <t>Firmalardan Aylık Cirom (Satış Gelirim)</t>
  </si>
  <si>
    <t>Sabit Yatırım Tahmini Geri Ödeme Süresi (Yıl)</t>
  </si>
  <si>
    <t>Ortalama Alacak Tahsil Süreniz (Gün)</t>
  </si>
  <si>
    <t>www.dogalgidatr.com.tr</t>
  </si>
  <si>
    <t>Doğal Gıda Ltd.Şti.</t>
  </si>
  <si>
    <t>İş Adresim</t>
  </si>
  <si>
    <t>Esen Sok. No 8 Kadıköy İstanbul</t>
  </si>
  <si>
    <t>Yerel peynir, bakliyat, meze, baharat, süt vb ürünlerin perakende satışı</t>
  </si>
  <si>
    <t>Çocuklarımı üniversitede okutmak ve emekliliğim için düzenli bir gelir akışı yaratmak.</t>
  </si>
  <si>
    <t>İlk yıl sonunda ikinci bir dükkan daha açıp, beş yıl içinde beş dükkanlık küçük bir zincir kurmak.</t>
  </si>
  <si>
    <t>Erzincan Tulumu</t>
  </si>
  <si>
    <t>Süt (Lt)</t>
  </si>
  <si>
    <t>Taze Kaşar (300 g)</t>
  </si>
  <si>
    <t xml:space="preserve">Ezine Koyun (400 g) </t>
  </si>
  <si>
    <t>Reçel</t>
  </si>
  <si>
    <t>Keçi Peyniri (400 g)</t>
  </si>
  <si>
    <t>Kesme Makarna</t>
  </si>
  <si>
    <t>İnek Peyniri (600 g)</t>
  </si>
  <si>
    <t>Manda Sütü (Lt)</t>
  </si>
  <si>
    <t>Baharat</t>
  </si>
  <si>
    <t>Kars Kaşarı (400 g)</t>
  </si>
  <si>
    <t>Trakya Eski Kaşar</t>
  </si>
  <si>
    <t>Meze (Kg)</t>
  </si>
  <si>
    <t xml:space="preserve">Tarhana </t>
  </si>
  <si>
    <t>Toplam Aylık Cironuzu (Satış Gelirinizi) tahmin etmenin bir diğer yolu da ürün bazında birim fiyatlarınızı ve satış adetlerinizi belirlemektir. Eğer aşağıdaki tablodaki toplam ciro daha gerçekçi ise yukarıdaki tabloyu da aynı ciroyu verecek şekilde revize edin. Yukarıdaki tablodaki ciro daha gerçekçi ise aşağıdaki tabloyu aynı ciroyu verecek şekilde değiştirin. Kırmızı boyalı hücrelerdeki rakamların aynı olmasını sağlayınız. Finansal planlamadaki satış değeriniz yukarıdaki tablodan alınmakta, maliyetleriniz ise aşağıdaki tabloya bağlı olarak Üretim PL. sayfasında hesaplanmaktadır.</t>
  </si>
  <si>
    <t>Kurutulmuş Sebze</t>
  </si>
  <si>
    <t>İnek Yoğurdu</t>
  </si>
  <si>
    <t>Manda Yoğurdu</t>
  </si>
  <si>
    <t>Manda Kaymağı</t>
  </si>
  <si>
    <t>Yumurta</t>
  </si>
  <si>
    <t>Yonca Süt</t>
  </si>
  <si>
    <t>Kars Peynir</t>
  </si>
  <si>
    <t>Divle Peynircilik</t>
  </si>
  <si>
    <t>Erzincan Peynirci Ali</t>
  </si>
  <si>
    <t>Gezen Tavuk Yumurtacılık</t>
  </si>
  <si>
    <t>Troya Peynircilik</t>
  </si>
  <si>
    <t>Gözde Yerel Reçel</t>
  </si>
  <si>
    <t>Yeşiltepe Peynir</t>
  </si>
  <si>
    <t>Uzungöl Peynir</t>
  </si>
  <si>
    <t>Çavuşoğlu Gıda</t>
  </si>
  <si>
    <t>Trakya Manda Besi Koop</t>
  </si>
  <si>
    <t>Antep Baharatçısı</t>
  </si>
  <si>
    <t>Çeşme Gıda</t>
  </si>
  <si>
    <t xml:space="preserve">Annemin Tarhanassı Gıda </t>
  </si>
  <si>
    <t>Kesme Süt Yoğurt İmalat</t>
  </si>
  <si>
    <t xml:space="preserve">Aşağıdaki Tabloda </t>
  </si>
  <si>
    <t>Diğer Peynirler</t>
  </si>
  <si>
    <t xml:space="preserve">Muhtelif </t>
  </si>
  <si>
    <t>Huma Meze Evi</t>
  </si>
  <si>
    <t>Yıllık Gerçek.</t>
  </si>
  <si>
    <t>Toplam TL (KDV Hariç)</t>
  </si>
  <si>
    <t>Güçlü Yönlerim</t>
  </si>
  <si>
    <t>Zayıf Yönlerim</t>
  </si>
  <si>
    <t>Nehir Doğal Gıda</t>
  </si>
  <si>
    <t>Geniş dükkan ve ürün gamı, tanınıyor</t>
  </si>
  <si>
    <t>Lokasyon kötü</t>
  </si>
  <si>
    <t>Stratejim</t>
  </si>
  <si>
    <t>Tecrübem eksik, dükkan küçük, farklı tedarikçiler nedeni ile lojistik zor, tanınmıyorum ve güven yaratmam gerek,</t>
  </si>
  <si>
    <t>Büyük Market Zincirleri</t>
  </si>
  <si>
    <t>Eve dağıtım yapıyor</t>
  </si>
  <si>
    <t>Tanınıyorlar, çok ürün çeşidi ve uygun fiyat</t>
  </si>
  <si>
    <t>Lokasyon iyi, hedef müşterilerin sürekli geldiği bir mekan, her yerde bulunmayan lezzetli ve yerel ürünler, depomda ürün stoklama imkanım var</t>
  </si>
  <si>
    <t>Aynı üründen satmıyor, benzer ürün ve doğal gıda bölümleri zayıf</t>
  </si>
  <si>
    <t>Ürünleri iyi tanıtarak, resimlerle de destekleyerek doğal ve yerel olma özelliklerini öne çıkararak ve her müşteriyle ilgilenerek güven yaratıp, sosyal medyada tanıtım ve bilgilendirme ve sorgusuz sualsiz bir iade politikası uygulayarak sürekli alım yapan bir müşteri tabanı oluşturacağım.</t>
  </si>
  <si>
    <t>Personel yönetimi, tedarik yönetimi, yeni ürün tedariki, finansal yönetim, satış ve müşteri yönetimi</t>
  </si>
  <si>
    <t>Önce rakiplerinizi listeleyin ve aylık tahmini cirolarını girin. Yıllık tahmini ciroları otomatik hesaplanacaktır. Rakiplerinizin güçlü ve zayıf yönlerini yazın. Bunları yazarken firmanın büyüklüğü, teknolojisi, pazar payı, ürün/hizmetlerinin kalitesi, müşterilerine yaptığı vade, marka gücü, firmanın yeri, çalışanlarının kalitesi, pazara yeni ürün/hizmet sunma becerisi, teslimat süreleri, fiyatları, müşterilere mesafesi, coğrafi konumları vb unsurları dikkate alın. Daha sonra kendi firmanızın güçlü ve zayıf yönlerini belirleyin ve sonrasında stratejinizi yazın. Temelde müşteriler neden sizden satın alsın sorusuna tatmin edici cevaplar bulmalısınız Son olarak da satış tahmininden otomatik olarak gelen aylık ve yıllık cironuz gerçekci mi test edin. Değilse İş Planım ve Müşteri Listem sayfalarından satış tahminlerinizi güncelleyerek gerçekçi hale getirin.</t>
  </si>
  <si>
    <t>Ortakların Maaşı</t>
  </si>
  <si>
    <t>Depozitolar</t>
  </si>
  <si>
    <t>FİRMA LİSTEM</t>
  </si>
  <si>
    <t>Annem Ev Yemekleri Restoran</t>
  </si>
  <si>
    <t>Boşnak Börek Evi ve Pide</t>
  </si>
  <si>
    <t>Yıldız Pastanesi</t>
  </si>
  <si>
    <t>Emek Gıda ve Pastacılık</t>
  </si>
  <si>
    <t>Ayşe Abla Butik Pasta ve Tatlı</t>
  </si>
  <si>
    <t>Sadece süt ve yumurtada rakip, dağıtım şekli sağlıksız</t>
  </si>
  <si>
    <t>Toplam Aylık Maaş (Vergi ve SSK Dahil)</t>
  </si>
  <si>
    <t>Yatırımın Tahmini Ekonomik Ömrü (Yıl)</t>
  </si>
  <si>
    <t>Aylık Amortisman Gideri</t>
  </si>
  <si>
    <t>Amortisman Giderleri</t>
  </si>
  <si>
    <t>Toplam Finansman İhtiyacınız (Yatırım+İşletme Sermayesi)</t>
  </si>
  <si>
    <t>Yeni İş Kurarken Yapılacaklar Listesi</t>
  </si>
  <si>
    <t>#</t>
  </si>
  <si>
    <t>Yapılacak İş</t>
  </si>
  <si>
    <t>Başlangıç Tarihi</t>
  </si>
  <si>
    <t>Bitiş Tarihi</t>
  </si>
  <si>
    <t>Durum</t>
  </si>
  <si>
    <t>Neden iş kurmak istiyorum?</t>
  </si>
  <si>
    <t>Ne işi yapacağım?</t>
  </si>
  <si>
    <t>Vizyonum ne?</t>
  </si>
  <si>
    <t>Yapacağım iş hangi alt işlerden oluşuyor?</t>
  </si>
  <si>
    <t xml:space="preserve">İş planı hazırlanması </t>
  </si>
  <si>
    <t>Pazar Analizi</t>
  </si>
  <si>
    <t xml:space="preserve">Üretim Planlama </t>
  </si>
  <si>
    <t>Finansal Planlama</t>
  </si>
  <si>
    <t>İş planı üzerinde benzer işler yapan kişilere danışma</t>
  </si>
  <si>
    <t>Mali müşavir ile iş planı ve vergi analizi</t>
  </si>
  <si>
    <t>Avukat ile görüşme</t>
  </si>
  <si>
    <t>Şirket tipinin belirlenmesi</t>
  </si>
  <si>
    <t>İş planının gözden geçirilerek yatırım kararının verilmesi</t>
  </si>
  <si>
    <t>Firma isminin belirlenmesi ve uygun web adresi alınması</t>
  </si>
  <si>
    <t>Kuruluşla ilgili gerekli izinve belgelerin belirlenmesi</t>
  </si>
  <si>
    <t>Kuruluşla ilgili finansal destek, teşvik ve hibe araştırması</t>
  </si>
  <si>
    <t>Mali müşavir ile şirket kuruluşunun yapılması</t>
  </si>
  <si>
    <t>Banka seçimi, hesap açılışı, POS, kredi vb başvurular</t>
  </si>
  <si>
    <t>İş yeri bulunması</t>
  </si>
  <si>
    <t>Mobilya, ofis ekipmanı, makine teçhizat alımı ya da kiralanması</t>
  </si>
  <si>
    <t>Vergi dairesine başvurularak kaydın yapılması</t>
  </si>
  <si>
    <t>Çalışanların görev dağılımı, hedef ve başarı ölçüm kriterlerinin belirlenmesi</t>
  </si>
  <si>
    <t>Çalışanların işe alımı ve SGK başvurularının başvurulması</t>
  </si>
  <si>
    <t>Obruk Peyniri (500 g)</t>
  </si>
  <si>
    <t>Şüpheli Alacak Giderleri</t>
  </si>
  <si>
    <t>Firmanıza ait aylık gerçekleşen değerlerinizi girerek finansal durumunuzu takip edebilirsiniz.</t>
  </si>
  <si>
    <t>Sokak Satıcıları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</si>
</sst>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 &quot;₺&quot;"/>
    <numFmt numFmtId="165" formatCode="#,##0.00\ &quot;₺&quot;"/>
    <numFmt numFmtId="166" formatCode="[$-F800]dddd\,\ mmmm\ dd\,\ yyyy"/>
  </numFmts>
  <fonts count="14" x14ac:knownFonts="1">
    <font>
      <sz val="11"/>
      <color theme="1"/>
      <name val="Calibri"/>
      <family val="2"/>
      <charset val="162"/>
      <scheme val="minor"/>
    </font>
    <font>
      <b/>
      <sz val="11"/>
      <color theme="1"/>
      <name val="Calibri"/>
      <family val="2"/>
      <charset val="162"/>
      <scheme val="minor"/>
    </font>
    <font>
      <b/>
      <sz val="14"/>
      <color theme="1"/>
      <name val="Calibri"/>
      <family val="2"/>
      <charset val="162"/>
      <scheme val="minor"/>
    </font>
    <font>
      <sz val="9"/>
      <color indexed="81"/>
      <name val="Tahoma"/>
      <family val="2"/>
      <charset val="162"/>
    </font>
    <font>
      <b/>
      <sz val="9"/>
      <color indexed="81"/>
      <name val="Tahoma"/>
      <family val="2"/>
      <charset val="162"/>
    </font>
    <font>
      <sz val="9"/>
      <color theme="1"/>
      <name val="Calibri"/>
      <family val="2"/>
      <charset val="162"/>
      <scheme val="minor"/>
    </font>
    <font>
      <sz val="11"/>
      <color theme="1"/>
      <name val="Calibri"/>
      <family val="2"/>
      <charset val="162"/>
      <scheme val="minor"/>
    </font>
    <font>
      <sz val="11"/>
      <color rgb="FF0070C0"/>
      <name val="Calibri"/>
      <family val="2"/>
      <charset val="162"/>
      <scheme val="minor"/>
    </font>
    <font>
      <b/>
      <sz val="9"/>
      <color theme="1"/>
      <name val="Calibri"/>
      <family val="2"/>
      <charset val="162"/>
      <scheme val="minor"/>
    </font>
    <font>
      <b/>
      <sz val="11"/>
      <color theme="0"/>
      <name val="Calibri"/>
      <family val="2"/>
      <charset val="162"/>
      <scheme val="minor"/>
    </font>
    <font>
      <sz val="11"/>
      <color theme="0"/>
      <name val="Calibri"/>
      <family val="2"/>
      <charset val="162"/>
      <scheme val="minor"/>
    </font>
    <font>
      <u/>
      <sz val="11"/>
      <color theme="10"/>
      <name val="Calibri"/>
      <family val="2"/>
      <charset val="162"/>
      <scheme val="minor"/>
    </font>
    <font>
      <b/>
      <sz val="12"/>
      <color theme="1"/>
      <name val="Calibri"/>
      <family val="2"/>
      <charset val="162"/>
      <scheme val="minor"/>
    </font>
    <font>
      <b/>
      <sz val="9"/>
      <color indexed="81"/>
      <name val="Tahoma"/>
      <charset val="1"/>
    </font>
  </fonts>
  <fills count="11">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1"/>
        <bgColor indexed="64"/>
      </patternFill>
    </fill>
    <fill>
      <patternFill patternType="solid">
        <fgColor theme="4"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s>
  <cellStyleXfs count="3">
    <xf numFmtId="0" fontId="0" fillId="0" borderId="0"/>
    <xf numFmtId="43" fontId="6" fillId="0" borderId="0" applyFont="0" applyFill="0" applyBorder="0" applyAlignment="0" applyProtection="0"/>
    <xf numFmtId="0" fontId="11" fillId="0" borderId="0" applyNumberFormat="0" applyFill="0" applyBorder="0" applyAlignment="0" applyProtection="0"/>
  </cellStyleXfs>
  <cellXfs count="273">
    <xf numFmtId="0" fontId="0" fillId="0" borderId="0" xfId="0"/>
    <xf numFmtId="164" fontId="0" fillId="0" borderId="1" xfId="0" applyNumberFormat="1" applyBorder="1" applyAlignment="1">
      <alignment horizontal="center"/>
    </xf>
    <xf numFmtId="164" fontId="0" fillId="0" borderId="0" xfId="0" applyNumberFormat="1"/>
    <xf numFmtId="165" fontId="0" fillId="0" borderId="1" xfId="0" applyNumberFormat="1" applyBorder="1" applyAlignment="1">
      <alignment horizontal="center"/>
    </xf>
    <xf numFmtId="0" fontId="0" fillId="0" borderId="1" xfId="0" applyBorder="1"/>
    <xf numFmtId="165" fontId="0" fillId="3" borderId="1" xfId="0" applyNumberFormat="1" applyFill="1" applyBorder="1" applyAlignment="1">
      <alignment horizontal="center"/>
    </xf>
    <xf numFmtId="165" fontId="1" fillId="0" borderId="1" xfId="0" applyNumberFormat="1" applyFont="1" applyBorder="1" applyAlignment="1">
      <alignment horizontal="center"/>
    </xf>
    <xf numFmtId="3" fontId="0" fillId="0" borderId="1" xfId="0" applyNumberFormat="1" applyBorder="1" applyAlignment="1">
      <alignment horizontal="center"/>
    </xf>
    <xf numFmtId="3" fontId="1" fillId="0" borderId="1" xfId="0" applyNumberFormat="1" applyFont="1" applyBorder="1" applyAlignment="1">
      <alignment horizont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vertical="center"/>
    </xf>
    <xf numFmtId="0" fontId="0" fillId="7" borderId="1" xfId="0" applyFill="1" applyBorder="1" applyAlignment="1"/>
    <xf numFmtId="165" fontId="0" fillId="7" borderId="1" xfId="0" applyNumberFormat="1" applyFill="1" applyBorder="1"/>
    <xf numFmtId="0" fontId="0" fillId="7" borderId="1" xfId="0" applyFill="1" applyBorder="1"/>
    <xf numFmtId="3" fontId="0" fillId="3" borderId="1" xfId="0" applyNumberFormat="1" applyFill="1" applyBorder="1" applyAlignment="1">
      <alignment horizontal="center"/>
    </xf>
    <xf numFmtId="43" fontId="7" fillId="0" borderId="1" xfId="1" applyFont="1" applyBorder="1" applyAlignment="1">
      <alignment horizontal="center" vertical="center"/>
    </xf>
    <xf numFmtId="3" fontId="7" fillId="0" borderId="1" xfId="0" applyNumberFormat="1" applyFont="1" applyBorder="1" applyAlignment="1">
      <alignment horizontal="center"/>
    </xf>
    <xf numFmtId="164" fontId="7" fillId="0" borderId="1" xfId="0" applyNumberFormat="1" applyFont="1" applyBorder="1" applyAlignment="1">
      <alignment horizontal="center"/>
    </xf>
    <xf numFmtId="165" fontId="7" fillId="3" borderId="1" xfId="0" applyNumberFormat="1" applyFont="1" applyFill="1" applyBorder="1" applyAlignment="1">
      <alignment horizontal="center"/>
    </xf>
    <xf numFmtId="0" fontId="7" fillId="0" borderId="1" xfId="0" applyFont="1" applyBorder="1"/>
    <xf numFmtId="165" fontId="7" fillId="0" borderId="1" xfId="0" applyNumberFormat="1" applyFont="1" applyBorder="1" applyAlignment="1">
      <alignment horizontal="center"/>
    </xf>
    <xf numFmtId="0" fontId="0" fillId="0" borderId="0" xfId="0" applyAlignment="1">
      <alignment horizontal="center"/>
    </xf>
    <xf numFmtId="0" fontId="1" fillId="0" borderId="17" xfId="0" applyFont="1" applyBorder="1" applyAlignment="1">
      <alignment horizontal="center" vertical="center" wrapText="1"/>
    </xf>
    <xf numFmtId="0" fontId="0" fillId="3" borderId="0" xfId="0" applyFill="1"/>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8" fillId="0" borderId="20" xfId="0" applyFont="1" applyBorder="1" applyAlignment="1">
      <alignment horizontal="left"/>
    </xf>
    <xf numFmtId="0" fontId="5" fillId="0" borderId="20" xfId="0" applyFont="1" applyBorder="1" applyAlignment="1">
      <alignment horizontal="left"/>
    </xf>
    <xf numFmtId="0" fontId="5" fillId="3" borderId="20" xfId="0" applyFont="1" applyFill="1" applyBorder="1" applyAlignment="1">
      <alignment horizontal="left"/>
    </xf>
    <xf numFmtId="0" fontId="8" fillId="0" borderId="21" xfId="0" applyFont="1" applyBorder="1" applyAlignment="1">
      <alignment horizontal="left"/>
    </xf>
    <xf numFmtId="3" fontId="5" fillId="0" borderId="1" xfId="0" applyNumberFormat="1" applyFont="1" applyBorder="1" applyAlignment="1">
      <alignment horizontal="center"/>
    </xf>
    <xf numFmtId="0" fontId="1" fillId="8" borderId="5" xfId="0" applyFont="1" applyFill="1" applyBorder="1" applyAlignment="1">
      <alignment horizontal="center"/>
    </xf>
    <xf numFmtId="0" fontId="1" fillId="8" borderId="18" xfId="0" applyFont="1" applyFill="1" applyBorder="1" applyAlignment="1">
      <alignment horizontal="center" wrapText="1"/>
    </xf>
    <xf numFmtId="0" fontId="1" fillId="8" borderId="5" xfId="0" applyFont="1" applyFill="1" applyBorder="1" applyAlignment="1">
      <alignment horizontal="center" vertical="center" wrapText="1"/>
    </xf>
    <xf numFmtId="3" fontId="8" fillId="0" borderId="26" xfId="0" applyNumberFormat="1" applyFont="1" applyBorder="1" applyAlignment="1">
      <alignment horizontal="center"/>
    </xf>
    <xf numFmtId="3" fontId="5" fillId="0" borderId="22" xfId="0" applyNumberFormat="1" applyFont="1" applyBorder="1" applyAlignment="1">
      <alignment horizontal="center"/>
    </xf>
    <xf numFmtId="3" fontId="8" fillId="0" borderId="23" xfId="0" applyNumberFormat="1" applyFont="1" applyBorder="1" applyAlignment="1">
      <alignment horizontal="center"/>
    </xf>
    <xf numFmtId="0" fontId="0" fillId="3" borderId="1" xfId="0" applyFill="1" applyBorder="1"/>
    <xf numFmtId="164" fontId="0" fillId="3" borderId="1" xfId="0" applyNumberFormat="1" applyFill="1" applyBorder="1" applyAlignment="1">
      <alignment horizontal="center" vertical="center"/>
    </xf>
    <xf numFmtId="3" fontId="8" fillId="3" borderId="1" xfId="0" applyNumberFormat="1" applyFont="1" applyFill="1" applyBorder="1" applyAlignment="1">
      <alignment horizontal="center"/>
    </xf>
    <xf numFmtId="3" fontId="8" fillId="3" borderId="26" xfId="0" applyNumberFormat="1" applyFont="1" applyFill="1" applyBorder="1" applyAlignment="1">
      <alignment horizontal="center"/>
    </xf>
    <xf numFmtId="3" fontId="5" fillId="3" borderId="1" xfId="0" applyNumberFormat="1" applyFont="1" applyFill="1" applyBorder="1" applyAlignment="1">
      <alignment horizontal="center"/>
    </xf>
    <xf numFmtId="3" fontId="8" fillId="3" borderId="22" xfId="0" applyNumberFormat="1" applyFont="1" applyFill="1" applyBorder="1" applyAlignment="1">
      <alignment horizontal="center"/>
    </xf>
    <xf numFmtId="3" fontId="8" fillId="3" borderId="23" xfId="0" applyNumberFormat="1" applyFont="1" applyFill="1" applyBorder="1" applyAlignment="1">
      <alignment horizontal="center"/>
    </xf>
    <xf numFmtId="165" fontId="0" fillId="5" borderId="1" xfId="0" applyNumberFormat="1" applyFill="1" applyBorder="1" applyAlignment="1" applyProtection="1">
      <alignment horizontal="center"/>
      <protection locked="0"/>
    </xf>
    <xf numFmtId="0" fontId="0" fillId="5" borderId="1" xfId="0" applyFill="1" applyBorder="1" applyProtection="1">
      <protection locked="0"/>
    </xf>
    <xf numFmtId="0" fontId="0" fillId="5" borderId="1" xfId="0" applyFill="1" applyBorder="1" applyAlignment="1" applyProtection="1">
      <alignment horizontal="left"/>
      <protection locked="0"/>
    </xf>
    <xf numFmtId="0" fontId="5" fillId="5" borderId="20" xfId="0" applyFont="1" applyFill="1" applyBorder="1" applyAlignment="1" applyProtection="1">
      <alignment horizontal="left"/>
      <protection locked="0"/>
    </xf>
    <xf numFmtId="3" fontId="5" fillId="5" borderId="1" xfId="0" applyNumberFormat="1" applyFont="1" applyFill="1" applyBorder="1" applyAlignment="1" applyProtection="1">
      <alignment horizontal="center"/>
      <protection locked="0"/>
    </xf>
    <xf numFmtId="164" fontId="0" fillId="5" borderId="1" xfId="0" applyNumberFormat="1" applyFill="1" applyBorder="1" applyAlignment="1" applyProtection="1">
      <alignment horizontal="center" vertical="center"/>
      <protection locked="0"/>
    </xf>
    <xf numFmtId="164" fontId="0" fillId="5" borderId="22" xfId="0" applyNumberFormat="1" applyFill="1" applyBorder="1" applyAlignment="1" applyProtection="1">
      <alignment horizontal="center" vertical="center"/>
      <protection locked="0"/>
    </xf>
    <xf numFmtId="43" fontId="10" fillId="0" borderId="0" xfId="1" applyFont="1" applyAlignment="1">
      <alignment horizontal="center" vertical="center"/>
    </xf>
    <xf numFmtId="164" fontId="0" fillId="3" borderId="22" xfId="0" applyNumberFormat="1" applyFill="1" applyBorder="1" applyAlignment="1">
      <alignment horizontal="center" vertical="center"/>
    </xf>
    <xf numFmtId="0" fontId="0" fillId="0" borderId="23" xfId="0" applyBorder="1" applyAlignment="1">
      <alignment horizontal="center"/>
    </xf>
    <xf numFmtId="0" fontId="0" fillId="0" borderId="37"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 fillId="0" borderId="1" xfId="0" applyFont="1" applyBorder="1" applyAlignment="1">
      <alignment horizontal="center"/>
    </xf>
    <xf numFmtId="0" fontId="0" fillId="9" borderId="1" xfId="0" applyFill="1" applyBorder="1"/>
    <xf numFmtId="0" fontId="1" fillId="0" borderId="26" xfId="0" applyFont="1" applyBorder="1" applyAlignment="1">
      <alignment horizontal="center"/>
    </xf>
    <xf numFmtId="0" fontId="0" fillId="9" borderId="26" xfId="0" applyFill="1" applyBorder="1"/>
    <xf numFmtId="0" fontId="0" fillId="9" borderId="22" xfId="0" applyFill="1" applyBorder="1"/>
    <xf numFmtId="0" fontId="0" fillId="9" borderId="23" xfId="0" applyFill="1" applyBorder="1"/>
    <xf numFmtId="0" fontId="5" fillId="0" borderId="48" xfId="0" applyFont="1" applyFill="1" applyBorder="1" applyAlignment="1">
      <alignment horizontal="left"/>
    </xf>
    <xf numFmtId="0" fontId="1" fillId="0" borderId="20" xfId="0" applyFont="1" applyBorder="1"/>
    <xf numFmtId="0" fontId="1" fillId="0" borderId="1" xfId="0" applyFont="1" applyBorder="1"/>
    <xf numFmtId="0" fontId="0" fillId="0" borderId="20" xfId="0" applyBorder="1" applyAlignment="1">
      <alignment horizontal="center"/>
    </xf>
    <xf numFmtId="166" fontId="0" fillId="0" borderId="1" xfId="0" applyNumberFormat="1" applyBorder="1" applyAlignment="1">
      <alignment horizontal="center"/>
    </xf>
    <xf numFmtId="0" fontId="0" fillId="0" borderId="26" xfId="0" applyBorder="1" applyAlignment="1">
      <alignment horizontal="center"/>
    </xf>
    <xf numFmtId="0" fontId="0" fillId="0" borderId="1" xfId="0" applyFill="1" applyBorder="1"/>
    <xf numFmtId="0" fontId="0" fillId="0" borderId="21" xfId="0" applyBorder="1" applyAlignment="1">
      <alignment horizontal="center"/>
    </xf>
    <xf numFmtId="0" fontId="0" fillId="0" borderId="22" xfId="0" applyBorder="1"/>
    <xf numFmtId="166" fontId="0" fillId="0" borderId="22" xfId="0" applyNumberFormat="1" applyBorder="1" applyAlignment="1">
      <alignment horizontal="center"/>
    </xf>
    <xf numFmtId="0" fontId="12" fillId="10" borderId="17" xfId="0" applyFont="1" applyFill="1" applyBorder="1" applyAlignment="1">
      <alignment horizontal="center"/>
    </xf>
    <xf numFmtId="0" fontId="12" fillId="10" borderId="18" xfId="0" applyFont="1" applyFill="1" applyBorder="1" applyAlignment="1">
      <alignment horizontal="center"/>
    </xf>
    <xf numFmtId="0" fontId="12" fillId="10" borderId="19" xfId="0" applyFont="1" applyFill="1" applyBorder="1" applyAlignment="1">
      <alignment horizontal="center"/>
    </xf>
    <xf numFmtId="164" fontId="0" fillId="0" borderId="1" xfId="0" applyNumberFormat="1" applyBorder="1" applyAlignment="1" applyProtection="1">
      <alignment horizontal="center"/>
      <protection hidden="1"/>
    </xf>
    <xf numFmtId="0" fontId="0" fillId="0" borderId="26" xfId="0" applyBorder="1" applyAlignment="1" applyProtection="1">
      <alignment horizontal="center"/>
      <protection hidden="1"/>
    </xf>
    <xf numFmtId="164" fontId="0" fillId="0" borderId="22" xfId="0" applyNumberFormat="1" applyBorder="1" applyAlignment="1">
      <alignment horizontal="center"/>
    </xf>
    <xf numFmtId="0" fontId="0" fillId="0" borderId="23" xfId="0" applyBorder="1" applyAlignment="1">
      <alignment horizontal="center"/>
    </xf>
    <xf numFmtId="0" fontId="1" fillId="8" borderId="27" xfId="0" applyFont="1" applyFill="1" applyBorder="1" applyAlignment="1">
      <alignment horizontal="left"/>
    </xf>
    <xf numFmtId="0" fontId="1" fillId="8" borderId="28" xfId="0" applyFont="1" applyFill="1" applyBorder="1" applyAlignment="1">
      <alignment horizontal="left"/>
    </xf>
    <xf numFmtId="0" fontId="1" fillId="8" borderId="29" xfId="0" applyFont="1" applyFill="1" applyBorder="1" applyAlignment="1">
      <alignment horizontal="left"/>
    </xf>
    <xf numFmtId="164" fontId="0" fillId="0" borderId="18" xfId="0" applyNumberFormat="1" applyBorder="1" applyAlignment="1">
      <alignment horizontal="center"/>
    </xf>
    <xf numFmtId="0" fontId="0" fillId="0" borderId="19" xfId="0" applyBorder="1" applyAlignment="1">
      <alignment horizontal="center"/>
    </xf>
    <xf numFmtId="2" fontId="0" fillId="0" borderId="1" xfId="0" applyNumberFormat="1" applyBorder="1" applyAlignment="1">
      <alignment horizontal="center"/>
    </xf>
    <xf numFmtId="2" fontId="0" fillId="0" borderId="26" xfId="0" applyNumberFormat="1" applyBorder="1" applyAlignment="1">
      <alignment horizontal="center"/>
    </xf>
    <xf numFmtId="0" fontId="0" fillId="5" borderId="1" xfId="0" applyFill="1" applyBorder="1" applyAlignment="1" applyProtection="1">
      <alignment horizontal="center"/>
      <protection locked="0"/>
    </xf>
    <xf numFmtId="0" fontId="0" fillId="5" borderId="26" xfId="0" applyFill="1" applyBorder="1" applyAlignment="1" applyProtection="1">
      <alignment horizontal="center"/>
      <protection locked="0"/>
    </xf>
    <xf numFmtId="0" fontId="1" fillId="8" borderId="17" xfId="0" applyFont="1" applyFill="1" applyBorder="1" applyAlignment="1">
      <alignment horizontal="left"/>
    </xf>
    <xf numFmtId="0" fontId="1" fillId="8" borderId="18" xfId="0" applyFont="1" applyFill="1"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5" borderId="22" xfId="0" applyFill="1" applyBorder="1" applyAlignment="1" applyProtection="1">
      <alignment horizontal="left" wrapText="1"/>
      <protection locked="0"/>
    </xf>
    <xf numFmtId="0" fontId="0" fillId="5" borderId="23" xfId="0" applyFill="1" applyBorder="1" applyAlignment="1" applyProtection="1">
      <alignment horizontal="left" wrapText="1"/>
      <protection locked="0"/>
    </xf>
    <xf numFmtId="0" fontId="0" fillId="0" borderId="20" xfId="0" applyBorder="1" applyAlignment="1">
      <alignment horizontal="left"/>
    </xf>
    <xf numFmtId="0" fontId="0" fillId="0" borderId="1" xfId="0" applyBorder="1" applyAlignment="1">
      <alignment horizontal="left"/>
    </xf>
    <xf numFmtId="0" fontId="0" fillId="5" borderId="1" xfId="0" applyFill="1" applyBorder="1" applyAlignment="1" applyProtection="1">
      <alignment horizontal="left" wrapText="1"/>
      <protection locked="0"/>
    </xf>
    <xf numFmtId="0" fontId="0" fillId="5" borderId="26" xfId="0" applyFill="1" applyBorder="1" applyAlignment="1" applyProtection="1">
      <alignment horizontal="left" wrapText="1"/>
      <protection locked="0"/>
    </xf>
    <xf numFmtId="0" fontId="2" fillId="2" borderId="31" xfId="0" applyFont="1" applyFill="1" applyBorder="1" applyAlignment="1">
      <alignment horizontal="center"/>
    </xf>
    <xf numFmtId="0" fontId="2" fillId="2" borderId="32" xfId="0" applyFont="1" applyFill="1" applyBorder="1" applyAlignment="1">
      <alignment horizontal="center"/>
    </xf>
    <xf numFmtId="0" fontId="2" fillId="2" borderId="33" xfId="0" applyFont="1" applyFill="1" applyBorder="1" applyAlignment="1">
      <alignment horizontal="center"/>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5" borderId="18" xfId="0" applyFill="1" applyBorder="1" applyAlignment="1" applyProtection="1">
      <alignment horizontal="left" wrapText="1"/>
      <protection locked="0"/>
    </xf>
    <xf numFmtId="0" fontId="0" fillId="5" borderId="19" xfId="0" applyFill="1" applyBorder="1" applyAlignment="1" applyProtection="1">
      <alignment horizontal="left" wrapText="1"/>
      <protection locked="0"/>
    </xf>
    <xf numFmtId="0" fontId="11" fillId="5" borderId="1" xfId="2" applyFill="1" applyBorder="1" applyAlignment="1" applyProtection="1">
      <alignment horizontal="left" wrapText="1"/>
      <protection locked="0"/>
    </xf>
    <xf numFmtId="0" fontId="1" fillId="8" borderId="18" xfId="0" applyFont="1" applyFill="1" applyBorder="1" applyAlignment="1">
      <alignment horizontal="center" wrapText="1"/>
    </xf>
    <xf numFmtId="0" fontId="1" fillId="8" borderId="1" xfId="0" applyFont="1" applyFill="1" applyBorder="1" applyAlignment="1">
      <alignment horizontal="center" wrapText="1"/>
    </xf>
    <xf numFmtId="0" fontId="1" fillId="8" borderId="20" xfId="0" applyFont="1" applyFill="1" applyBorder="1" applyAlignment="1">
      <alignment horizontal="left"/>
    </xf>
    <xf numFmtId="0" fontId="1" fillId="8" borderId="1" xfId="0" applyFont="1" applyFill="1" applyBorder="1" applyAlignment="1">
      <alignment horizontal="left"/>
    </xf>
    <xf numFmtId="164" fontId="0" fillId="0" borderId="1" xfId="0" applyNumberFormat="1" applyBorder="1" applyAlignment="1">
      <alignment horizontal="right"/>
    </xf>
    <xf numFmtId="0" fontId="0" fillId="0" borderId="1" xfId="0" applyBorder="1" applyAlignment="1">
      <alignment horizontal="right"/>
    </xf>
    <xf numFmtId="164" fontId="1" fillId="0" borderId="22" xfId="0" applyNumberFormat="1" applyFont="1" applyBorder="1" applyAlignment="1" applyProtection="1">
      <alignment horizontal="right"/>
      <protection hidden="1"/>
    </xf>
    <xf numFmtId="0" fontId="1" fillId="0" borderId="22" xfId="0" applyFont="1" applyBorder="1" applyAlignment="1" applyProtection="1">
      <alignment horizontal="right"/>
      <protection hidden="1"/>
    </xf>
    <xf numFmtId="0" fontId="0" fillId="0" borderId="26" xfId="0" applyBorder="1" applyAlignment="1">
      <alignment horizontal="right"/>
    </xf>
    <xf numFmtId="164" fontId="1" fillId="0" borderId="22" xfId="0" applyNumberFormat="1" applyFont="1" applyBorder="1" applyAlignment="1">
      <alignment horizontal="right"/>
    </xf>
    <xf numFmtId="0" fontId="1" fillId="0" borderId="23" xfId="0" applyFont="1" applyBorder="1" applyAlignment="1">
      <alignment horizontal="right"/>
    </xf>
    <xf numFmtId="0" fontId="1" fillId="8" borderId="18" xfId="0" applyFont="1" applyFill="1" applyBorder="1" applyAlignment="1">
      <alignment horizontal="center" vertical="center"/>
    </xf>
    <xf numFmtId="0" fontId="1" fillId="0" borderId="21" xfId="0" applyFont="1" applyBorder="1" applyAlignment="1">
      <alignment horizontal="left"/>
    </xf>
    <xf numFmtId="0" fontId="1" fillId="0" borderId="22" xfId="0" applyFont="1" applyBorder="1" applyAlignment="1">
      <alignment horizontal="left"/>
    </xf>
    <xf numFmtId="0" fontId="1" fillId="8" borderId="19" xfId="0" applyFont="1" applyFill="1" applyBorder="1" applyAlignment="1">
      <alignment horizontal="center" vertical="center"/>
    </xf>
    <xf numFmtId="0" fontId="1" fillId="8" borderId="17"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9" xfId="0" applyFont="1" applyFill="1" applyBorder="1" applyAlignment="1">
      <alignment horizontal="center" wrapText="1"/>
    </xf>
    <xf numFmtId="0" fontId="1" fillId="8" borderId="26" xfId="0" applyFont="1" applyFill="1" applyBorder="1" applyAlignment="1">
      <alignment horizontal="center" wrapText="1"/>
    </xf>
    <xf numFmtId="3" fontId="10" fillId="0" borderId="36" xfId="0" applyNumberFormat="1" applyFont="1" applyBorder="1" applyAlignment="1">
      <alignment horizontal="center"/>
    </xf>
    <xf numFmtId="0" fontId="10" fillId="0" borderId="36" xfId="0" applyFont="1" applyBorder="1" applyAlignment="1">
      <alignment horizontal="center"/>
    </xf>
    <xf numFmtId="0" fontId="0" fillId="0" borderId="36" xfId="0" applyBorder="1" applyAlignment="1">
      <alignment horizontal="center"/>
    </xf>
    <xf numFmtId="164" fontId="10" fillId="0" borderId="36" xfId="0" applyNumberFormat="1" applyFont="1" applyBorder="1" applyAlignment="1">
      <alignment horizontal="center"/>
    </xf>
    <xf numFmtId="0" fontId="0" fillId="5" borderId="1" xfId="0" applyFill="1" applyBorder="1" applyAlignment="1" applyProtection="1">
      <alignment horizontal="left"/>
      <protection locked="0"/>
    </xf>
    <xf numFmtId="3" fontId="0" fillId="5" borderId="1" xfId="0" applyNumberFormat="1" applyFill="1" applyBorder="1" applyAlignment="1" applyProtection="1">
      <alignment horizontal="center"/>
      <protection locked="0"/>
    </xf>
    <xf numFmtId="164" fontId="0" fillId="0" borderId="1" xfId="0" applyNumberFormat="1" applyBorder="1" applyAlignment="1">
      <alignment horizontal="center"/>
    </xf>
    <xf numFmtId="0" fontId="1" fillId="0" borderId="1" xfId="0" applyFont="1" applyBorder="1" applyAlignment="1">
      <alignment horizontal="center" vertical="center"/>
    </xf>
    <xf numFmtId="0" fontId="0" fillId="5" borderId="20" xfId="0" applyFill="1" applyBorder="1" applyAlignment="1" applyProtection="1">
      <alignment horizontal="left"/>
      <protection locked="0"/>
    </xf>
    <xf numFmtId="3" fontId="0" fillId="5" borderId="2" xfId="0" applyNumberFormat="1" applyFill="1" applyBorder="1" applyAlignment="1" applyProtection="1">
      <alignment horizontal="center"/>
      <protection locked="0"/>
    </xf>
    <xf numFmtId="3" fontId="0" fillId="5" borderId="3" xfId="0" applyNumberFormat="1" applyFill="1" applyBorder="1" applyAlignment="1" applyProtection="1">
      <alignment horizontal="center"/>
      <protection locked="0"/>
    </xf>
    <xf numFmtId="3" fontId="0" fillId="5" borderId="4" xfId="0" applyNumberFormat="1" applyFill="1" applyBorder="1" applyAlignment="1" applyProtection="1">
      <alignment horizontal="center"/>
      <protection locked="0"/>
    </xf>
    <xf numFmtId="0" fontId="5" fillId="6" borderId="17" xfId="0" applyFont="1" applyFill="1" applyBorder="1" applyAlignment="1">
      <alignment horizontal="left" wrapText="1"/>
    </xf>
    <xf numFmtId="0" fontId="5" fillId="6" borderId="18" xfId="0" applyFont="1" applyFill="1" applyBorder="1" applyAlignment="1">
      <alignment horizontal="left" wrapText="1"/>
    </xf>
    <xf numFmtId="0" fontId="5" fillId="6" borderId="19" xfId="0" applyFont="1" applyFill="1" applyBorder="1" applyAlignment="1">
      <alignment horizontal="left" wrapText="1"/>
    </xf>
    <xf numFmtId="0" fontId="5" fillId="6" borderId="34" xfId="0" applyFont="1" applyFill="1" applyBorder="1" applyAlignment="1">
      <alignment horizontal="left" wrapText="1"/>
    </xf>
    <xf numFmtId="0" fontId="5" fillId="6" borderId="30" xfId="0" applyFont="1" applyFill="1" applyBorder="1" applyAlignment="1">
      <alignment horizontal="left" wrapText="1"/>
    </xf>
    <xf numFmtId="0" fontId="5" fillId="6" borderId="22" xfId="0" applyFont="1" applyFill="1" applyBorder="1" applyAlignment="1">
      <alignment horizontal="left" wrapText="1"/>
    </xf>
    <xf numFmtId="0" fontId="5" fillId="6" borderId="23" xfId="0" applyFont="1" applyFill="1" applyBorder="1" applyAlignment="1">
      <alignment horizontal="left" wrapText="1"/>
    </xf>
    <xf numFmtId="3" fontId="0" fillId="5" borderId="18" xfId="0" applyNumberFormat="1" applyFill="1" applyBorder="1" applyAlignment="1" applyProtection="1">
      <alignment horizontal="center"/>
      <protection locked="0"/>
    </xf>
    <xf numFmtId="3" fontId="0" fillId="5" borderId="19" xfId="0" applyNumberFormat="1" applyFill="1" applyBorder="1" applyAlignment="1" applyProtection="1">
      <alignment horizontal="center"/>
      <protection locked="0"/>
    </xf>
    <xf numFmtId="164" fontId="0" fillId="5" borderId="1" xfId="0" applyNumberFormat="1" applyFill="1" applyBorder="1" applyAlignment="1" applyProtection="1">
      <alignment horizontal="center"/>
      <protection locked="0"/>
    </xf>
    <xf numFmtId="164" fontId="0" fillId="5" borderId="26" xfId="0" applyNumberFormat="1" applyFill="1" applyBorder="1" applyAlignment="1" applyProtection="1">
      <alignment horizontal="center"/>
      <protection locked="0"/>
    </xf>
    <xf numFmtId="0" fontId="0" fillId="8" borderId="17" xfId="0" applyFill="1" applyBorder="1" applyAlignment="1">
      <alignment horizontal="left"/>
    </xf>
    <xf numFmtId="0" fontId="0" fillId="8" borderId="18" xfId="0" applyFill="1" applyBorder="1" applyAlignment="1">
      <alignment horizontal="left"/>
    </xf>
    <xf numFmtId="0" fontId="0" fillId="8" borderId="20" xfId="0" applyFill="1" applyBorder="1" applyAlignment="1">
      <alignment horizontal="left"/>
    </xf>
    <xf numFmtId="0" fontId="0" fillId="8" borderId="1" xfId="0" applyFill="1" applyBorder="1" applyAlignment="1">
      <alignment horizontal="left"/>
    </xf>
    <xf numFmtId="164" fontId="9" fillId="4" borderId="22" xfId="0" applyNumberFormat="1" applyFont="1" applyFill="1" applyBorder="1" applyAlignment="1">
      <alignment horizontal="center"/>
    </xf>
    <xf numFmtId="164" fontId="9" fillId="4" borderId="23" xfId="0" applyNumberFormat="1" applyFont="1" applyFill="1" applyBorder="1" applyAlignment="1">
      <alignment horizontal="center"/>
    </xf>
    <xf numFmtId="0" fontId="0" fillId="8" borderId="21" xfId="0" applyFill="1" applyBorder="1" applyAlignment="1">
      <alignment horizontal="left"/>
    </xf>
    <xf numFmtId="0" fontId="0" fillId="8" borderId="22" xfId="0" applyFill="1" applyBorder="1" applyAlignment="1">
      <alignment horizontal="left"/>
    </xf>
    <xf numFmtId="164" fontId="0" fillId="0" borderId="26" xfId="0" applyNumberFormat="1" applyBorder="1" applyAlignment="1">
      <alignment horizontal="center"/>
    </xf>
    <xf numFmtId="0" fontId="1" fillId="8" borderId="24" xfId="0" applyFont="1" applyFill="1" applyBorder="1" applyAlignment="1">
      <alignment horizontal="center" vertical="center"/>
    </xf>
    <xf numFmtId="0" fontId="1" fillId="8" borderId="5" xfId="0" applyFont="1" applyFill="1" applyBorder="1" applyAlignment="1">
      <alignment horizontal="center" vertical="center"/>
    </xf>
    <xf numFmtId="0" fontId="1" fillId="8" borderId="40" xfId="0" applyFont="1" applyFill="1" applyBorder="1" applyAlignment="1">
      <alignment horizontal="center" vertical="center"/>
    </xf>
    <xf numFmtId="0" fontId="1" fillId="8" borderId="39" xfId="0" applyFont="1" applyFill="1" applyBorder="1" applyAlignment="1">
      <alignment horizontal="center" vertical="center"/>
    </xf>
    <xf numFmtId="0" fontId="1" fillId="0" borderId="21" xfId="0" applyFont="1" applyBorder="1" applyAlignment="1">
      <alignment horizontal="center"/>
    </xf>
    <xf numFmtId="0" fontId="1" fillId="0" borderId="22" xfId="0" applyFont="1" applyBorder="1" applyAlignment="1">
      <alignment horizontal="center"/>
    </xf>
    <xf numFmtId="3" fontId="1" fillId="0" borderId="22" xfId="0" applyNumberFormat="1" applyFont="1" applyBorder="1" applyAlignment="1">
      <alignment horizontal="center"/>
    </xf>
    <xf numFmtId="0" fontId="5" fillId="6" borderId="9" xfId="0" applyFont="1" applyFill="1" applyBorder="1" applyAlignment="1">
      <alignment horizontal="left" wrapText="1"/>
    </xf>
    <xf numFmtId="0" fontId="5" fillId="6" borderId="0" xfId="0" applyFont="1" applyFill="1" applyBorder="1" applyAlignment="1">
      <alignment horizontal="left" wrapText="1"/>
    </xf>
    <xf numFmtId="0" fontId="5" fillId="6" borderId="7" xfId="0" applyFont="1" applyFill="1" applyBorder="1" applyAlignment="1">
      <alignment horizontal="left" wrapText="1"/>
    </xf>
    <xf numFmtId="0" fontId="5" fillId="6" borderId="8" xfId="0" applyFont="1" applyFill="1" applyBorder="1" applyAlignment="1">
      <alignment horizontal="left" wrapText="1"/>
    </xf>
    <xf numFmtId="0" fontId="5" fillId="6" borderId="10" xfId="0" applyFont="1" applyFill="1" applyBorder="1" applyAlignment="1">
      <alignment horizontal="left" wrapText="1"/>
    </xf>
    <xf numFmtId="0" fontId="5" fillId="6" borderId="11" xfId="0" applyFont="1" applyFill="1" applyBorder="1" applyAlignment="1">
      <alignment horizontal="left" wrapText="1"/>
    </xf>
    <xf numFmtId="0" fontId="5" fillId="6" borderId="12" xfId="0" applyFont="1" applyFill="1" applyBorder="1" applyAlignment="1">
      <alignment horizontal="left" wrapText="1"/>
    </xf>
    <xf numFmtId="0" fontId="5" fillId="6" borderId="13" xfId="0" applyFont="1" applyFill="1" applyBorder="1" applyAlignment="1">
      <alignment horizontal="left" wrapText="1"/>
    </xf>
    <xf numFmtId="3" fontId="0" fillId="3" borderId="2" xfId="0" applyNumberFormat="1" applyFill="1" applyBorder="1" applyAlignment="1">
      <alignment horizontal="center"/>
    </xf>
    <xf numFmtId="3" fontId="0" fillId="3" borderId="3" xfId="0" applyNumberFormat="1" applyFill="1" applyBorder="1" applyAlignment="1">
      <alignment horizontal="center"/>
    </xf>
    <xf numFmtId="3" fontId="0" fillId="3" borderId="4" xfId="0" applyNumberFormat="1" applyFill="1" applyBorder="1" applyAlignment="1">
      <alignment horizontal="center"/>
    </xf>
    <xf numFmtId="0" fontId="0" fillId="3" borderId="20" xfId="0" applyFill="1" applyBorder="1" applyAlignment="1">
      <alignment horizontal="left"/>
    </xf>
    <xf numFmtId="0" fontId="0" fillId="3" borderId="1" xfId="0" applyFill="1" applyBorder="1" applyAlignment="1">
      <alignment horizontal="left"/>
    </xf>
    <xf numFmtId="49" fontId="0" fillId="3" borderId="1" xfId="0" applyNumberFormat="1" applyFill="1" applyBorder="1" applyAlignment="1">
      <alignment horizontal="left"/>
    </xf>
    <xf numFmtId="0" fontId="0" fillId="0" borderId="1" xfId="0" applyBorder="1" applyAlignment="1">
      <alignment horizontal="center"/>
    </xf>
    <xf numFmtId="49" fontId="0" fillId="0" borderId="1" xfId="0" applyNumberFormat="1"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2" fillId="2" borderId="1" xfId="0" applyFont="1" applyFill="1" applyBorder="1" applyAlignment="1">
      <alignment horizontal="center"/>
    </xf>
    <xf numFmtId="0" fontId="5" fillId="6" borderId="1" xfId="0" applyFont="1" applyFill="1" applyBorder="1" applyAlignment="1">
      <alignment horizontal="left" vertical="top" wrapText="1"/>
    </xf>
    <xf numFmtId="0" fontId="0" fillId="5" borderId="1" xfId="0" applyFont="1" applyFill="1" applyBorder="1" applyAlignment="1" applyProtection="1">
      <alignment horizontal="center"/>
      <protection locked="0"/>
    </xf>
    <xf numFmtId="0" fontId="0" fillId="5" borderId="26" xfId="0" applyFont="1" applyFill="1" applyBorder="1" applyAlignment="1" applyProtection="1">
      <alignment horizontal="center"/>
      <protection locked="0"/>
    </xf>
    <xf numFmtId="0" fontId="0" fillId="0" borderId="1" xfId="0" applyFont="1" applyBorder="1" applyAlignment="1" applyProtection="1">
      <alignment horizontal="center"/>
      <protection locked="0"/>
    </xf>
    <xf numFmtId="0" fontId="0" fillId="0" borderId="26" xfId="0" applyFont="1" applyBorder="1" applyAlignment="1" applyProtection="1">
      <alignment horizontal="center"/>
      <protection locked="0"/>
    </xf>
    <xf numFmtId="164" fontId="1" fillId="0" borderId="22" xfId="0" applyNumberFormat="1" applyFont="1" applyBorder="1" applyAlignment="1">
      <alignment horizontal="center"/>
    </xf>
    <xf numFmtId="164" fontId="1" fillId="0" borderId="1" xfId="0" applyNumberFormat="1" applyFont="1" applyBorder="1" applyAlignment="1">
      <alignment horizontal="center"/>
    </xf>
    <xf numFmtId="0" fontId="0" fillId="0" borderId="37" xfId="0" applyBorder="1" applyAlignment="1">
      <alignment horizontal="left"/>
    </xf>
    <xf numFmtId="0" fontId="0" fillId="0" borderId="3" xfId="0" applyBorder="1" applyAlignment="1">
      <alignment horizontal="left"/>
    </xf>
    <xf numFmtId="0" fontId="0" fillId="0" borderId="4" xfId="0" applyBorder="1" applyAlignment="1">
      <alignment horizontal="left"/>
    </xf>
    <xf numFmtId="164" fontId="0" fillId="5" borderId="2" xfId="0" applyNumberFormat="1" applyFill="1" applyBorder="1" applyAlignment="1" applyProtection="1">
      <alignment horizontal="center"/>
      <protection locked="0"/>
    </xf>
    <xf numFmtId="0" fontId="1" fillId="8" borderId="1" xfId="0" applyFont="1" applyFill="1" applyBorder="1" applyAlignment="1">
      <alignment horizontal="center"/>
    </xf>
    <xf numFmtId="0" fontId="1" fillId="8" borderId="5" xfId="0" applyFont="1" applyFill="1" applyBorder="1" applyAlignment="1">
      <alignment horizontal="center"/>
    </xf>
    <xf numFmtId="0" fontId="1" fillId="8" borderId="38" xfId="0" applyFont="1" applyFill="1" applyBorder="1" applyAlignment="1">
      <alignment horizontal="center"/>
    </xf>
    <xf numFmtId="164" fontId="0" fillId="0" borderId="2" xfId="0" applyNumberFormat="1" applyBorder="1" applyAlignment="1">
      <alignment horizontal="center"/>
    </xf>
    <xf numFmtId="164" fontId="1" fillId="0" borderId="23" xfId="0" applyNumberFormat="1" applyFont="1" applyBorder="1" applyAlignment="1">
      <alignment horizontal="center"/>
    </xf>
    <xf numFmtId="0" fontId="5" fillId="6" borderId="17" xfId="0" applyFont="1" applyFill="1" applyBorder="1" applyAlignment="1">
      <alignment horizontal="left" vertical="top" wrapText="1"/>
    </xf>
    <xf numFmtId="0" fontId="5" fillId="6" borderId="18"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0" xfId="0" applyFont="1" applyFill="1" applyBorder="1" applyAlignment="1">
      <alignment horizontal="left" vertical="top" wrapText="1"/>
    </xf>
    <xf numFmtId="0" fontId="5" fillId="6" borderId="26"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2" xfId="0" applyFont="1" applyFill="1" applyBorder="1" applyAlignment="1">
      <alignment horizontal="left" vertical="top" wrapText="1"/>
    </xf>
    <xf numFmtId="0" fontId="5" fillId="6" borderId="23" xfId="0" applyFont="1" applyFill="1" applyBorder="1" applyAlignment="1">
      <alignment horizontal="left" vertical="top" wrapText="1"/>
    </xf>
    <xf numFmtId="164" fontId="1" fillId="0" borderId="30" xfId="0" applyNumberFormat="1" applyFont="1" applyBorder="1" applyAlignment="1">
      <alignment horizontal="center"/>
    </xf>
    <xf numFmtId="164" fontId="1" fillId="0" borderId="35" xfId="0" applyNumberFormat="1" applyFont="1" applyBorder="1" applyAlignment="1">
      <alignment horizontal="center"/>
    </xf>
    <xf numFmtId="0" fontId="1" fillId="0" borderId="34" xfId="0" applyFont="1" applyBorder="1" applyAlignment="1">
      <alignment horizontal="left"/>
    </xf>
    <xf numFmtId="0" fontId="1" fillId="0" borderId="30" xfId="0" applyFont="1" applyBorder="1" applyAlignment="1">
      <alignment horizontal="left"/>
    </xf>
    <xf numFmtId="0" fontId="1" fillId="0" borderId="30" xfId="0" applyFont="1" applyBorder="1" applyAlignment="1">
      <alignment horizontal="center"/>
    </xf>
    <xf numFmtId="0" fontId="1" fillId="8" borderId="17" xfId="0" applyFont="1" applyFill="1" applyBorder="1" applyAlignment="1">
      <alignment horizontal="center"/>
    </xf>
    <xf numFmtId="0" fontId="1" fillId="8" borderId="18" xfId="0" applyFont="1" applyFill="1" applyBorder="1" applyAlignment="1">
      <alignment horizontal="center"/>
    </xf>
    <xf numFmtId="0" fontId="1" fillId="0" borderId="1" xfId="0" applyFont="1" applyBorder="1" applyAlignment="1">
      <alignment horizontal="center"/>
    </xf>
    <xf numFmtId="0" fontId="1" fillId="0" borderId="26" xfId="0" applyFont="1" applyBorder="1" applyAlignment="1">
      <alignment horizontal="center"/>
    </xf>
    <xf numFmtId="0" fontId="1" fillId="8" borderId="40" xfId="0" applyFont="1" applyFill="1" applyBorder="1" applyAlignment="1">
      <alignment horizontal="center"/>
    </xf>
    <xf numFmtId="0" fontId="1" fillId="8" borderId="47" xfId="0" applyFont="1" applyFill="1" applyBorder="1" applyAlignment="1">
      <alignment horizontal="center"/>
    </xf>
    <xf numFmtId="0" fontId="1" fillId="8" borderId="39" xfId="0" applyFont="1" applyFill="1" applyBorder="1" applyAlignment="1">
      <alignment horizontal="center"/>
    </xf>
    <xf numFmtId="0" fontId="0" fillId="0" borderId="0" xfId="0" applyBorder="1" applyAlignment="1">
      <alignment horizontal="left"/>
    </xf>
    <xf numFmtId="0" fontId="0" fillId="0" borderId="0" xfId="0" applyAlignment="1">
      <alignment horizontal="left"/>
    </xf>
    <xf numFmtId="0" fontId="1" fillId="0" borderId="20" xfId="0" applyFont="1" applyBorder="1" applyAlignment="1">
      <alignment horizontal="left"/>
    </xf>
    <xf numFmtId="0" fontId="1" fillId="0" borderId="1" xfId="0" applyFont="1" applyBorder="1" applyAlignment="1">
      <alignment horizontal="left"/>
    </xf>
    <xf numFmtId="0" fontId="1" fillId="8" borderId="46" xfId="0" applyFont="1" applyFill="1" applyBorder="1" applyAlignment="1">
      <alignment horizontal="center"/>
    </xf>
    <xf numFmtId="0" fontId="1" fillId="8" borderId="24" xfId="0" applyFont="1" applyFill="1" applyBorder="1" applyAlignment="1">
      <alignment horizontal="center"/>
    </xf>
    <xf numFmtId="0" fontId="0" fillId="5" borderId="37" xfId="0" applyFill="1" applyBorder="1" applyAlignment="1" applyProtection="1">
      <alignment horizontal="left"/>
      <protection locked="0"/>
    </xf>
    <xf numFmtId="0" fontId="0" fillId="5" borderId="3" xfId="0" applyFill="1" applyBorder="1" applyAlignment="1" applyProtection="1">
      <alignment horizontal="left"/>
      <protection locked="0"/>
    </xf>
    <xf numFmtId="0" fontId="0" fillId="5" borderId="4" xfId="0" applyFill="1" applyBorder="1" applyAlignment="1" applyProtection="1">
      <alignment horizontal="left"/>
      <protection locked="0"/>
    </xf>
    <xf numFmtId="0" fontId="1" fillId="8" borderId="20"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5" fillId="6" borderId="6" xfId="0" applyFont="1" applyFill="1" applyBorder="1" applyAlignment="1">
      <alignment horizontal="left" vertical="top" wrapText="1"/>
    </xf>
    <xf numFmtId="0" fontId="5" fillId="6" borderId="7" xfId="0" applyFont="1" applyFill="1" applyBorder="1" applyAlignment="1">
      <alignment horizontal="left" vertical="top" wrapText="1"/>
    </xf>
    <xf numFmtId="0" fontId="5" fillId="6" borderId="8" xfId="0" applyFont="1" applyFill="1" applyBorder="1" applyAlignment="1">
      <alignment horizontal="left" vertical="top" wrapText="1"/>
    </xf>
    <xf numFmtId="0" fontId="5" fillId="6" borderId="9" xfId="0" applyFont="1" applyFill="1" applyBorder="1" applyAlignment="1">
      <alignment horizontal="left" vertical="top" wrapText="1"/>
    </xf>
    <xf numFmtId="0" fontId="5" fillId="6" borderId="0" xfId="0" applyFont="1" applyFill="1" applyBorder="1" applyAlignment="1">
      <alignment horizontal="left" vertical="top" wrapText="1"/>
    </xf>
    <xf numFmtId="0" fontId="5" fillId="6" borderId="10" xfId="0" applyFont="1" applyFill="1" applyBorder="1" applyAlignment="1">
      <alignment horizontal="left" vertical="top" wrapText="1"/>
    </xf>
    <xf numFmtId="0" fontId="1" fillId="8" borderId="19" xfId="0" applyFont="1" applyFill="1" applyBorder="1" applyAlignment="1">
      <alignment horizontal="center" vertical="center" wrapText="1"/>
    </xf>
    <xf numFmtId="0" fontId="1" fillId="8" borderId="17" xfId="0" applyFont="1" applyFill="1" applyBorder="1" applyAlignment="1">
      <alignment horizontal="center" vertical="center"/>
    </xf>
    <xf numFmtId="0" fontId="1" fillId="0" borderId="27" xfId="0" applyFont="1" applyBorder="1" applyAlignment="1">
      <alignment horizontal="left"/>
    </xf>
    <xf numFmtId="0" fontId="1" fillId="0" borderId="28" xfId="0" applyFont="1" applyBorder="1" applyAlignment="1">
      <alignment horizontal="left"/>
    </xf>
    <xf numFmtId="0" fontId="1" fillId="0" borderId="29" xfId="0" applyFont="1" applyBorder="1" applyAlignment="1">
      <alignment horizontal="left"/>
    </xf>
    <xf numFmtId="0" fontId="0" fillId="5" borderId="20"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1" fillId="8" borderId="25" xfId="0" applyFont="1" applyFill="1" applyBorder="1" applyAlignment="1">
      <alignment horizontal="center"/>
    </xf>
    <xf numFmtId="0" fontId="0" fillId="5" borderId="1" xfId="0" applyFill="1" applyBorder="1" applyAlignment="1" applyProtection="1">
      <alignment horizontal="left" vertical="center" wrapText="1"/>
      <protection locked="0"/>
    </xf>
    <xf numFmtId="0" fontId="0" fillId="5" borderId="22" xfId="0"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protection locked="0"/>
    </xf>
    <xf numFmtId="0" fontId="0" fillId="5" borderId="22" xfId="0" applyFont="1" applyFill="1" applyBorder="1" applyAlignment="1" applyProtection="1">
      <alignment horizontal="left" vertical="center"/>
      <protection locked="0"/>
    </xf>
    <xf numFmtId="0" fontId="0" fillId="5" borderId="26" xfId="0" applyFill="1" applyBorder="1" applyAlignment="1" applyProtection="1">
      <alignment horizontal="left" vertical="center" wrapText="1"/>
      <protection locked="0"/>
    </xf>
    <xf numFmtId="0" fontId="0" fillId="5" borderId="23" xfId="0" applyFill="1" applyBorder="1" applyAlignment="1" applyProtection="1">
      <alignment horizontal="left" vertical="center" wrapText="1"/>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5" xfId="0" applyBorder="1" applyAlignment="1">
      <alignment horizontal="center" vertical="center"/>
    </xf>
    <xf numFmtId="164" fontId="1" fillId="8" borderId="22"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164" fontId="0" fillId="3" borderId="30" xfId="0" applyNumberFormat="1" applyFill="1" applyBorder="1" applyAlignment="1">
      <alignment horizontal="center" vertical="center"/>
    </xf>
    <xf numFmtId="0" fontId="0" fillId="5" borderId="30" xfId="0" applyFill="1" applyBorder="1" applyAlignment="1" applyProtection="1">
      <alignment horizontal="left" vertical="center" wrapText="1"/>
      <protection locked="0"/>
    </xf>
    <xf numFmtId="0" fontId="0" fillId="5" borderId="35" xfId="0" applyFill="1" applyBorder="1" applyAlignment="1" applyProtection="1">
      <alignment horizontal="left" vertical="center" wrapText="1"/>
      <protection locked="0"/>
    </xf>
  </cellXfs>
  <cellStyles count="3">
    <cellStyle name="Köprü" xfId="2" builtinId="8"/>
    <cellStyle name="Normal" xfId="0" builtinId="0"/>
    <cellStyle name="Virgül" xfId="1" builtinId="3"/>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dogalgidatr.com.tr/"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workbookViewId="0">
      <selection activeCell="B17" sqref="B17"/>
    </sheetView>
  </sheetViews>
  <sheetFormatPr defaultRowHeight="14.4" x14ac:dyDescent="0.55000000000000004"/>
  <cols>
    <col min="1" max="1" width="2.62890625" customWidth="1"/>
    <col min="2" max="2" width="60.3125" customWidth="1"/>
    <col min="3" max="3" width="18.68359375" style="22" customWidth="1"/>
    <col min="4" max="4" width="14.9453125" style="22" customWidth="1"/>
    <col min="5" max="5" width="15.1015625" style="22" customWidth="1"/>
  </cols>
  <sheetData>
    <row r="1" spans="1:5" ht="15.6" x14ac:dyDescent="0.6">
      <c r="A1" s="74" t="s">
        <v>212</v>
      </c>
      <c r="B1" s="75"/>
      <c r="C1" s="75"/>
      <c r="D1" s="75"/>
      <c r="E1" s="76"/>
    </row>
    <row r="2" spans="1:5" x14ac:dyDescent="0.55000000000000004">
      <c r="A2" s="65" t="s">
        <v>213</v>
      </c>
      <c r="B2" s="66" t="s">
        <v>214</v>
      </c>
      <c r="C2" s="58" t="s">
        <v>215</v>
      </c>
      <c r="D2" s="58" t="s">
        <v>216</v>
      </c>
      <c r="E2" s="60" t="s">
        <v>217</v>
      </c>
    </row>
    <row r="3" spans="1:5" x14ac:dyDescent="0.55000000000000004">
      <c r="A3" s="67">
        <v>1</v>
      </c>
      <c r="B3" s="4" t="s">
        <v>218</v>
      </c>
      <c r="C3" s="68"/>
      <c r="D3" s="68"/>
      <c r="E3" s="69"/>
    </row>
    <row r="4" spans="1:5" x14ac:dyDescent="0.55000000000000004">
      <c r="A4" s="67">
        <v>2</v>
      </c>
      <c r="B4" s="4" t="s">
        <v>219</v>
      </c>
      <c r="C4" s="68"/>
      <c r="D4" s="68"/>
      <c r="E4" s="69"/>
    </row>
    <row r="5" spans="1:5" x14ac:dyDescent="0.55000000000000004">
      <c r="A5" s="67">
        <v>3</v>
      </c>
      <c r="B5" s="4" t="s">
        <v>220</v>
      </c>
      <c r="C5" s="68"/>
      <c r="D5" s="68"/>
      <c r="E5" s="69"/>
    </row>
    <row r="6" spans="1:5" x14ac:dyDescent="0.55000000000000004">
      <c r="A6" s="67">
        <v>4</v>
      </c>
      <c r="B6" s="4" t="s">
        <v>221</v>
      </c>
      <c r="C6" s="68"/>
      <c r="D6" s="68"/>
      <c r="E6" s="69"/>
    </row>
    <row r="7" spans="1:5" x14ac:dyDescent="0.55000000000000004">
      <c r="A7" s="67">
        <v>5</v>
      </c>
      <c r="B7" s="4" t="s">
        <v>222</v>
      </c>
      <c r="C7" s="68"/>
      <c r="D7" s="68"/>
      <c r="E7" s="69"/>
    </row>
    <row r="8" spans="1:5" x14ac:dyDescent="0.55000000000000004">
      <c r="A8" s="67">
        <v>6</v>
      </c>
      <c r="B8" s="4" t="s">
        <v>223</v>
      </c>
      <c r="C8" s="68"/>
      <c r="D8" s="68"/>
      <c r="E8" s="69"/>
    </row>
    <row r="9" spans="1:5" x14ac:dyDescent="0.55000000000000004">
      <c r="A9" s="67">
        <v>7</v>
      </c>
      <c r="B9" s="4" t="s">
        <v>224</v>
      </c>
      <c r="C9" s="68"/>
      <c r="D9" s="68"/>
      <c r="E9" s="69"/>
    </row>
    <row r="10" spans="1:5" x14ac:dyDescent="0.55000000000000004">
      <c r="A10" s="67">
        <v>8</v>
      </c>
      <c r="B10" s="4" t="s">
        <v>225</v>
      </c>
      <c r="C10" s="68"/>
      <c r="D10" s="68"/>
      <c r="E10" s="69"/>
    </row>
    <row r="11" spans="1:5" x14ac:dyDescent="0.55000000000000004">
      <c r="A11" s="67">
        <v>9</v>
      </c>
      <c r="B11" s="4" t="s">
        <v>226</v>
      </c>
      <c r="C11" s="68"/>
      <c r="D11" s="68"/>
      <c r="E11" s="69"/>
    </row>
    <row r="12" spans="1:5" x14ac:dyDescent="0.55000000000000004">
      <c r="A12" s="67">
        <v>10</v>
      </c>
      <c r="B12" s="4" t="s">
        <v>227</v>
      </c>
      <c r="C12" s="68"/>
      <c r="D12" s="68"/>
      <c r="E12" s="69"/>
    </row>
    <row r="13" spans="1:5" x14ac:dyDescent="0.55000000000000004">
      <c r="A13" s="67">
        <v>11</v>
      </c>
      <c r="B13" s="4" t="s">
        <v>228</v>
      </c>
      <c r="C13" s="68"/>
      <c r="D13" s="68"/>
      <c r="E13" s="69"/>
    </row>
    <row r="14" spans="1:5" x14ac:dyDescent="0.55000000000000004">
      <c r="A14" s="67">
        <v>12</v>
      </c>
      <c r="B14" s="4" t="s">
        <v>229</v>
      </c>
      <c r="C14" s="68"/>
      <c r="D14" s="68"/>
      <c r="E14" s="69"/>
    </row>
    <row r="15" spans="1:5" x14ac:dyDescent="0.55000000000000004">
      <c r="A15" s="67">
        <v>13</v>
      </c>
      <c r="B15" s="4" t="s">
        <v>230</v>
      </c>
      <c r="C15" s="68"/>
      <c r="D15" s="68"/>
      <c r="E15" s="69"/>
    </row>
    <row r="16" spans="1:5" x14ac:dyDescent="0.55000000000000004">
      <c r="A16" s="67">
        <v>14</v>
      </c>
      <c r="B16" s="4" t="s">
        <v>231</v>
      </c>
      <c r="C16" s="68"/>
      <c r="D16" s="68"/>
      <c r="E16" s="69"/>
    </row>
    <row r="17" spans="1:5" x14ac:dyDescent="0.55000000000000004">
      <c r="A17" s="67">
        <v>15</v>
      </c>
      <c r="B17" s="4" t="s">
        <v>232</v>
      </c>
      <c r="C17" s="68"/>
      <c r="D17" s="68"/>
      <c r="E17" s="69"/>
    </row>
    <row r="18" spans="1:5" x14ac:dyDescent="0.55000000000000004">
      <c r="A18" s="67">
        <v>16</v>
      </c>
      <c r="B18" s="4" t="s">
        <v>233</v>
      </c>
      <c r="C18" s="68"/>
      <c r="D18" s="68"/>
      <c r="E18" s="69"/>
    </row>
    <row r="19" spans="1:5" x14ac:dyDescent="0.55000000000000004">
      <c r="A19" s="67">
        <v>17</v>
      </c>
      <c r="B19" s="4" t="s">
        <v>234</v>
      </c>
      <c r="C19" s="68"/>
      <c r="D19" s="68"/>
      <c r="E19" s="69"/>
    </row>
    <row r="20" spans="1:5" x14ac:dyDescent="0.55000000000000004">
      <c r="A20" s="67">
        <v>18</v>
      </c>
      <c r="B20" s="4" t="s">
        <v>235</v>
      </c>
      <c r="C20" s="68"/>
      <c r="D20" s="68"/>
      <c r="E20" s="69"/>
    </row>
    <row r="21" spans="1:5" x14ac:dyDescent="0.55000000000000004">
      <c r="A21" s="67">
        <v>19</v>
      </c>
      <c r="B21" s="4" t="s">
        <v>236</v>
      </c>
      <c r="C21" s="68"/>
      <c r="D21" s="68"/>
      <c r="E21" s="69"/>
    </row>
    <row r="22" spans="1:5" x14ac:dyDescent="0.55000000000000004">
      <c r="A22" s="67">
        <v>20</v>
      </c>
      <c r="B22" s="70" t="s">
        <v>237</v>
      </c>
      <c r="C22" s="68"/>
      <c r="D22" s="68"/>
      <c r="E22" s="69"/>
    </row>
    <row r="23" spans="1:5" x14ac:dyDescent="0.55000000000000004">
      <c r="A23" s="67">
        <v>21</v>
      </c>
      <c r="B23" s="4" t="s">
        <v>238</v>
      </c>
      <c r="C23" s="68"/>
      <c r="D23" s="68"/>
      <c r="E23" s="69"/>
    </row>
    <row r="24" spans="1:5" x14ac:dyDescent="0.55000000000000004">
      <c r="A24" s="67">
        <v>22</v>
      </c>
      <c r="B24" s="4" t="s">
        <v>240</v>
      </c>
      <c r="C24" s="68"/>
      <c r="D24" s="68"/>
      <c r="E24" s="69"/>
    </row>
    <row r="25" spans="1:5" x14ac:dyDescent="0.55000000000000004">
      <c r="A25" s="67">
        <v>23</v>
      </c>
      <c r="B25" s="4" t="s">
        <v>239</v>
      </c>
      <c r="C25" s="68"/>
      <c r="D25" s="68"/>
      <c r="E25" s="69"/>
    </row>
    <row r="26" spans="1:5" x14ac:dyDescent="0.55000000000000004">
      <c r="A26" s="67">
        <v>24</v>
      </c>
      <c r="C26" s="68"/>
      <c r="D26" s="68"/>
      <c r="E26" s="69"/>
    </row>
    <row r="27" spans="1:5" x14ac:dyDescent="0.55000000000000004">
      <c r="A27" s="67">
        <v>25</v>
      </c>
      <c r="B27" s="4"/>
      <c r="C27" s="68"/>
      <c r="D27" s="68"/>
      <c r="E27" s="69"/>
    </row>
    <row r="28" spans="1:5" x14ac:dyDescent="0.55000000000000004">
      <c r="A28" s="67">
        <v>26</v>
      </c>
      <c r="B28" s="4"/>
      <c r="C28" s="68"/>
      <c r="D28" s="68"/>
      <c r="E28" s="69"/>
    </row>
    <row r="29" spans="1:5" x14ac:dyDescent="0.55000000000000004">
      <c r="A29" s="67">
        <v>27</v>
      </c>
      <c r="B29" s="4"/>
      <c r="C29" s="68"/>
      <c r="D29" s="68"/>
      <c r="E29" s="69"/>
    </row>
    <row r="30" spans="1:5" x14ac:dyDescent="0.55000000000000004">
      <c r="A30" s="67">
        <v>28</v>
      </c>
      <c r="B30" s="4"/>
      <c r="C30" s="68"/>
      <c r="D30" s="68"/>
      <c r="E30" s="69"/>
    </row>
    <row r="31" spans="1:5" x14ac:dyDescent="0.55000000000000004">
      <c r="A31" s="67">
        <v>29</v>
      </c>
      <c r="B31" s="4"/>
      <c r="C31" s="68"/>
      <c r="D31" s="68"/>
      <c r="E31" s="69"/>
    </row>
    <row r="32" spans="1:5" ht="14.7" thickBot="1" x14ac:dyDescent="0.6">
      <c r="A32" s="71">
        <v>30</v>
      </c>
      <c r="B32" s="72"/>
      <c r="C32" s="73"/>
      <c r="D32" s="73"/>
      <c r="E32" s="54"/>
    </row>
  </sheetData>
  <mergeCells count="1">
    <mergeCell ref="A1:E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O33"/>
  <sheetViews>
    <sheetView tabSelected="1" topLeftCell="A16" zoomScale="130" zoomScaleNormal="130" workbookViewId="0">
      <selection activeCell="G19" sqref="G19:H19"/>
    </sheetView>
  </sheetViews>
  <sheetFormatPr defaultRowHeight="14.4" x14ac:dyDescent="0.55000000000000004"/>
  <cols>
    <col min="3" max="3" width="8.89453125" customWidth="1"/>
    <col min="4" max="4" width="9.3671875" customWidth="1"/>
    <col min="15" max="15" width="9.83984375" customWidth="1"/>
  </cols>
  <sheetData>
    <row r="1" spans="1:13" ht="18.600000000000001" thickBot="1" x14ac:dyDescent="0.75">
      <c r="A1" s="100" t="s">
        <v>1</v>
      </c>
      <c r="B1" s="101"/>
      <c r="C1" s="101"/>
      <c r="D1" s="101"/>
      <c r="E1" s="101"/>
      <c r="F1" s="101"/>
      <c r="G1" s="101"/>
      <c r="H1" s="101"/>
      <c r="I1" s="101"/>
      <c r="J1" s="101"/>
      <c r="K1" s="101"/>
      <c r="L1" s="101"/>
      <c r="M1" s="102"/>
    </row>
    <row r="2" spans="1:13" ht="12" customHeight="1" thickBot="1" x14ac:dyDescent="0.6">
      <c r="A2" s="103" t="s">
        <v>26</v>
      </c>
      <c r="B2" s="104"/>
      <c r="C2" s="104"/>
      <c r="D2" s="104"/>
      <c r="E2" s="104"/>
      <c r="F2" s="104"/>
      <c r="G2" s="104"/>
      <c r="H2" s="104"/>
      <c r="I2" s="104"/>
      <c r="J2" s="104"/>
      <c r="K2" s="104"/>
      <c r="L2" s="104"/>
      <c r="M2" s="105"/>
    </row>
    <row r="3" spans="1:13" ht="14.4" customHeight="1" x14ac:dyDescent="0.55000000000000004">
      <c r="A3" s="106" t="s">
        <v>0</v>
      </c>
      <c r="B3" s="107"/>
      <c r="C3" s="107"/>
      <c r="D3" s="107"/>
      <c r="E3" s="108" t="s">
        <v>136</v>
      </c>
      <c r="F3" s="108"/>
      <c r="G3" s="108"/>
      <c r="H3" s="108"/>
      <c r="I3" s="108"/>
      <c r="J3" s="108"/>
      <c r="K3" s="108"/>
      <c r="L3" s="108"/>
      <c r="M3" s="109"/>
    </row>
    <row r="4" spans="1:13" x14ac:dyDescent="0.55000000000000004">
      <c r="A4" s="96" t="s">
        <v>5</v>
      </c>
      <c r="B4" s="97"/>
      <c r="C4" s="97"/>
      <c r="D4" s="97"/>
      <c r="E4" s="110" t="s">
        <v>135</v>
      </c>
      <c r="F4" s="98"/>
      <c r="G4" s="98"/>
      <c r="H4" s="98"/>
      <c r="I4" s="98"/>
      <c r="J4" s="98"/>
      <c r="K4" s="98"/>
      <c r="L4" s="98"/>
      <c r="M4" s="99"/>
    </row>
    <row r="5" spans="1:13" x14ac:dyDescent="0.55000000000000004">
      <c r="A5" s="96" t="s">
        <v>117</v>
      </c>
      <c r="B5" s="97"/>
      <c r="C5" s="97"/>
      <c r="D5" s="97"/>
      <c r="E5" s="98" t="s">
        <v>139</v>
      </c>
      <c r="F5" s="98"/>
      <c r="G5" s="98"/>
      <c r="H5" s="98"/>
      <c r="I5" s="98"/>
      <c r="J5" s="98"/>
      <c r="K5" s="98"/>
      <c r="L5" s="98"/>
      <c r="M5" s="99"/>
    </row>
    <row r="6" spans="1:13" x14ac:dyDescent="0.55000000000000004">
      <c r="A6" s="96" t="s">
        <v>2</v>
      </c>
      <c r="B6" s="97"/>
      <c r="C6" s="97"/>
      <c r="D6" s="97"/>
      <c r="E6" s="98" t="s">
        <v>140</v>
      </c>
      <c r="F6" s="98"/>
      <c r="G6" s="98"/>
      <c r="H6" s="98"/>
      <c r="I6" s="98"/>
      <c r="J6" s="98"/>
      <c r="K6" s="98"/>
      <c r="L6" s="98"/>
      <c r="M6" s="99"/>
    </row>
    <row r="7" spans="1:13" x14ac:dyDescent="0.55000000000000004">
      <c r="A7" s="96" t="s">
        <v>3</v>
      </c>
      <c r="B7" s="97"/>
      <c r="C7" s="97"/>
      <c r="D7" s="97"/>
      <c r="E7" s="98" t="s">
        <v>141</v>
      </c>
      <c r="F7" s="98"/>
      <c r="G7" s="98"/>
      <c r="H7" s="98"/>
      <c r="I7" s="98"/>
      <c r="J7" s="98"/>
      <c r="K7" s="98"/>
      <c r="L7" s="98"/>
      <c r="M7" s="99"/>
    </row>
    <row r="8" spans="1:13" ht="14.7" thickBot="1" x14ac:dyDescent="0.6">
      <c r="A8" s="92" t="s">
        <v>137</v>
      </c>
      <c r="B8" s="93"/>
      <c r="C8" s="93"/>
      <c r="D8" s="93"/>
      <c r="E8" s="94" t="s">
        <v>138</v>
      </c>
      <c r="F8" s="94"/>
      <c r="G8" s="94"/>
      <c r="H8" s="94"/>
      <c r="I8" s="94"/>
      <c r="J8" s="94"/>
      <c r="K8" s="94"/>
      <c r="L8" s="94"/>
      <c r="M8" s="95"/>
    </row>
    <row r="9" spans="1:13" ht="14.7" thickBot="1" x14ac:dyDescent="0.6">
      <c r="A9" s="92" t="s">
        <v>118</v>
      </c>
      <c r="B9" s="93"/>
      <c r="C9" s="93"/>
      <c r="D9" s="93"/>
      <c r="E9" s="94" t="s">
        <v>196</v>
      </c>
      <c r="F9" s="94"/>
      <c r="G9" s="94"/>
      <c r="H9" s="94"/>
      <c r="I9" s="94"/>
      <c r="J9" s="94"/>
      <c r="K9" s="94"/>
      <c r="L9" s="94"/>
      <c r="M9" s="95"/>
    </row>
    <row r="10" spans="1:13" ht="41.4" customHeight="1" x14ac:dyDescent="0.55000000000000004">
      <c r="A10" s="126" t="s">
        <v>84</v>
      </c>
      <c r="B10" s="127"/>
      <c r="C10" s="122" t="s">
        <v>81</v>
      </c>
      <c r="D10" s="122"/>
      <c r="E10" s="122" t="s">
        <v>82</v>
      </c>
      <c r="F10" s="125"/>
    </row>
    <row r="11" spans="1:13" x14ac:dyDescent="0.55000000000000004">
      <c r="A11" s="96" t="s">
        <v>76</v>
      </c>
      <c r="B11" s="97"/>
      <c r="C11" s="115">
        <f>IF('PAZ ve SATIŞ PL'!F8&gt;'PAZ ve SATIŞ PL'!G24,'PAZ ve SATIŞ PL'!G24,'PAZ ve SATIŞ PL'!F8)</f>
        <v>30000</v>
      </c>
      <c r="D11" s="115"/>
      <c r="E11" s="115">
        <f>C11*12</f>
        <v>360000</v>
      </c>
      <c r="F11" s="119"/>
    </row>
    <row r="12" spans="1:13" x14ac:dyDescent="0.55000000000000004">
      <c r="A12" s="96" t="s">
        <v>77</v>
      </c>
      <c r="B12" s="97"/>
      <c r="C12" s="115">
        <f>'ÜRETİM PL'!H15</f>
        <v>20366.5</v>
      </c>
      <c r="D12" s="115"/>
      <c r="E12" s="115">
        <f t="shared" ref="E12:E16" si="0">C12*12</f>
        <v>244398</v>
      </c>
      <c r="F12" s="119"/>
    </row>
    <row r="13" spans="1:13" x14ac:dyDescent="0.55000000000000004">
      <c r="A13" s="96" t="s">
        <v>79</v>
      </c>
      <c r="B13" s="97"/>
      <c r="C13" s="115">
        <f>C11-C12</f>
        <v>9633.5</v>
      </c>
      <c r="D13" s="116"/>
      <c r="E13" s="115">
        <f t="shared" si="0"/>
        <v>115602</v>
      </c>
      <c r="F13" s="119"/>
    </row>
    <row r="14" spans="1:13" x14ac:dyDescent="0.55000000000000004">
      <c r="A14" s="96" t="s">
        <v>37</v>
      </c>
      <c r="B14" s="97"/>
      <c r="C14" s="115">
        <f>'FİNANSAL PL'!D32</f>
        <v>5950</v>
      </c>
      <c r="D14" s="116"/>
      <c r="E14" s="115">
        <f t="shared" si="0"/>
        <v>71400</v>
      </c>
      <c r="F14" s="119"/>
    </row>
    <row r="15" spans="1:13" x14ac:dyDescent="0.55000000000000004">
      <c r="A15" s="96" t="s">
        <v>210</v>
      </c>
      <c r="B15" s="97"/>
      <c r="C15" s="115">
        <f>'FİNANSAL PL'!J28</f>
        <v>1256.25</v>
      </c>
      <c r="D15" s="116"/>
      <c r="E15" s="115">
        <f t="shared" ref="E15" si="1">C15*12</f>
        <v>15075</v>
      </c>
      <c r="F15" s="119"/>
    </row>
    <row r="16" spans="1:13" ht="14.7" thickBot="1" x14ac:dyDescent="0.6">
      <c r="A16" s="123" t="s">
        <v>80</v>
      </c>
      <c r="B16" s="124"/>
      <c r="C16" s="117">
        <f>C13-C14-C15</f>
        <v>2427.25</v>
      </c>
      <c r="D16" s="118"/>
      <c r="E16" s="120">
        <f t="shared" si="0"/>
        <v>29127</v>
      </c>
      <c r="F16" s="121"/>
    </row>
    <row r="17" spans="1:15" ht="14.7" thickBot="1" x14ac:dyDescent="0.6"/>
    <row r="18" spans="1:15" x14ac:dyDescent="0.55000000000000004">
      <c r="A18" s="90" t="s">
        <v>83</v>
      </c>
      <c r="B18" s="91"/>
      <c r="C18" s="91"/>
      <c r="D18" s="91"/>
      <c r="E18" s="91"/>
      <c r="F18" s="91"/>
      <c r="G18" s="84">
        <f>'FİNANSAL PL'!J27</f>
        <v>64700</v>
      </c>
      <c r="H18" s="85"/>
    </row>
    <row r="19" spans="1:15" x14ac:dyDescent="0.55000000000000004">
      <c r="A19" s="113" t="s">
        <v>133</v>
      </c>
      <c r="B19" s="114"/>
      <c r="C19" s="114"/>
      <c r="D19" s="114"/>
      <c r="E19" s="114"/>
      <c r="F19" s="114"/>
      <c r="G19" s="86">
        <f>IF(C16&lt;1,0,G18/E16)</f>
        <v>2.2213066913859993</v>
      </c>
      <c r="H19" s="87"/>
    </row>
    <row r="20" spans="1:15" x14ac:dyDescent="0.55000000000000004">
      <c r="A20" s="113" t="s">
        <v>134</v>
      </c>
      <c r="B20" s="114"/>
      <c r="C20" s="114"/>
      <c r="D20" s="114"/>
      <c r="E20" s="114"/>
      <c r="F20" s="114"/>
      <c r="G20" s="88">
        <v>10</v>
      </c>
      <c r="H20" s="89"/>
    </row>
    <row r="21" spans="1:15" x14ac:dyDescent="0.55000000000000004">
      <c r="A21" s="113" t="s">
        <v>120</v>
      </c>
      <c r="B21" s="114"/>
      <c r="C21" s="114"/>
      <c r="D21" s="114"/>
      <c r="E21" s="114"/>
      <c r="F21" s="114"/>
      <c r="G21" s="88">
        <v>15</v>
      </c>
      <c r="H21" s="89"/>
    </row>
    <row r="22" spans="1:15" x14ac:dyDescent="0.55000000000000004">
      <c r="A22" s="113" t="s">
        <v>121</v>
      </c>
      <c r="B22" s="114"/>
      <c r="C22" s="114"/>
      <c r="D22" s="114"/>
      <c r="E22" s="114"/>
      <c r="F22" s="114"/>
      <c r="G22" s="88">
        <v>0</v>
      </c>
      <c r="H22" s="89"/>
    </row>
    <row r="23" spans="1:15" x14ac:dyDescent="0.55000000000000004">
      <c r="A23" s="113" t="s">
        <v>119</v>
      </c>
      <c r="B23" s="114"/>
      <c r="C23" s="114"/>
      <c r="D23" s="114"/>
      <c r="E23" s="114"/>
      <c r="F23" s="114"/>
      <c r="G23" s="77">
        <f>(G20+G21-G22)/30*C12+(3*C14)</f>
        <v>34822.083333333336</v>
      </c>
      <c r="H23" s="78"/>
    </row>
    <row r="24" spans="1:15" ht="14.7" thickBot="1" x14ac:dyDescent="0.6">
      <c r="A24" s="81" t="s">
        <v>211</v>
      </c>
      <c r="B24" s="82"/>
      <c r="C24" s="82"/>
      <c r="D24" s="82"/>
      <c r="E24" s="82"/>
      <c r="F24" s="83"/>
      <c r="G24" s="79">
        <f>G18+G23</f>
        <v>99522.083333333343</v>
      </c>
      <c r="H24" s="80"/>
    </row>
    <row r="25" spans="1:15" ht="14.7" thickBot="1" x14ac:dyDescent="0.6"/>
    <row r="26" spans="1:15" ht="14.4" customHeight="1" x14ac:dyDescent="0.55000000000000004">
      <c r="A26" s="126" t="s">
        <v>85</v>
      </c>
      <c r="B26" s="127"/>
      <c r="C26" s="111" t="s">
        <v>86</v>
      </c>
      <c r="D26" s="111" t="s">
        <v>87</v>
      </c>
      <c r="E26" s="111" t="s">
        <v>88</v>
      </c>
      <c r="F26" s="111" t="s">
        <v>89</v>
      </c>
      <c r="G26" s="111" t="s">
        <v>90</v>
      </c>
      <c r="H26" s="111" t="s">
        <v>91</v>
      </c>
      <c r="I26" s="111" t="s">
        <v>92</v>
      </c>
      <c r="J26" s="111" t="s">
        <v>93</v>
      </c>
      <c r="K26" s="111" t="s">
        <v>94</v>
      </c>
      <c r="L26" s="111" t="s">
        <v>95</v>
      </c>
      <c r="M26" s="111" t="s">
        <v>96</v>
      </c>
      <c r="N26" s="111" t="s">
        <v>97</v>
      </c>
      <c r="O26" s="130" t="s">
        <v>181</v>
      </c>
    </row>
    <row r="27" spans="1:15" x14ac:dyDescent="0.55000000000000004">
      <c r="A27" s="128"/>
      <c r="B27" s="129"/>
      <c r="C27" s="112"/>
      <c r="D27" s="112"/>
      <c r="E27" s="112"/>
      <c r="F27" s="112"/>
      <c r="G27" s="112"/>
      <c r="H27" s="112"/>
      <c r="I27" s="112"/>
      <c r="J27" s="112"/>
      <c r="K27" s="112"/>
      <c r="L27" s="112"/>
      <c r="M27" s="112"/>
      <c r="N27" s="112"/>
      <c r="O27" s="131"/>
    </row>
    <row r="28" spans="1:15" x14ac:dyDescent="0.55000000000000004">
      <c r="A28" s="96" t="s">
        <v>76</v>
      </c>
      <c r="B28" s="97"/>
      <c r="C28" s="31">
        <f>'FİNANSAL TAKİP'!B4</f>
        <v>11800</v>
      </c>
      <c r="D28" s="31">
        <f>'FİNANSAL TAKİP'!C4</f>
        <v>13800</v>
      </c>
      <c r="E28" s="31">
        <f>'FİNANSAL TAKİP'!D4</f>
        <v>16400</v>
      </c>
      <c r="F28" s="31">
        <f>'FİNANSAL TAKİP'!E4</f>
        <v>17500</v>
      </c>
      <c r="G28" s="31">
        <f>'FİNANSAL TAKİP'!F4</f>
        <v>20200</v>
      </c>
      <c r="H28" s="31">
        <f>'FİNANSAL TAKİP'!G4</f>
        <v>24500</v>
      </c>
      <c r="I28" s="31">
        <f>'FİNANSAL TAKİP'!H4</f>
        <v>27500</v>
      </c>
      <c r="J28" s="31">
        <f>'FİNANSAL TAKİP'!I4</f>
        <v>29400</v>
      </c>
      <c r="K28" s="31">
        <f>'FİNANSAL TAKİP'!J4</f>
        <v>32500</v>
      </c>
      <c r="L28" s="31">
        <f>'FİNANSAL TAKİP'!K4</f>
        <v>31700</v>
      </c>
      <c r="M28" s="31">
        <f>'FİNANSAL TAKİP'!L4</f>
        <v>0</v>
      </c>
      <c r="N28" s="31">
        <f>'FİNANSAL TAKİP'!M4</f>
        <v>0</v>
      </c>
      <c r="O28" s="35">
        <f>'FİNANSAL TAKİP'!N4</f>
        <v>225300</v>
      </c>
    </row>
    <row r="29" spans="1:15" x14ac:dyDescent="0.55000000000000004">
      <c r="A29" s="96" t="s">
        <v>77</v>
      </c>
      <c r="B29" s="97"/>
      <c r="C29" s="31">
        <f>'FİNANSAL TAKİP'!B5</f>
        <v>8200</v>
      </c>
      <c r="D29" s="31">
        <f>'FİNANSAL TAKİP'!C5</f>
        <v>9320</v>
      </c>
      <c r="E29" s="31">
        <f>'FİNANSAL TAKİP'!D5</f>
        <v>11250</v>
      </c>
      <c r="F29" s="31">
        <f>'FİNANSAL TAKİP'!E5</f>
        <v>12300</v>
      </c>
      <c r="G29" s="31">
        <f>'FİNANSAL TAKİP'!F5</f>
        <v>14350</v>
      </c>
      <c r="H29" s="31">
        <f>'FİNANSAL TAKİP'!G5</f>
        <v>16400</v>
      </c>
      <c r="I29" s="31">
        <f>'FİNANSAL TAKİP'!H5</f>
        <v>18900</v>
      </c>
      <c r="J29" s="31">
        <f>'FİNANSAL TAKİP'!I5</f>
        <v>19300</v>
      </c>
      <c r="K29" s="31">
        <f>'FİNANSAL TAKİP'!J5</f>
        <v>20600</v>
      </c>
      <c r="L29" s="31">
        <f>'FİNANSAL TAKİP'!K5</f>
        <v>20450</v>
      </c>
      <c r="M29" s="31">
        <f>'FİNANSAL TAKİP'!L5</f>
        <v>0</v>
      </c>
      <c r="N29" s="31">
        <f>'FİNANSAL TAKİP'!M5</f>
        <v>0</v>
      </c>
      <c r="O29" s="35">
        <f>'FİNANSAL TAKİP'!N5</f>
        <v>151070</v>
      </c>
    </row>
    <row r="30" spans="1:15" x14ac:dyDescent="0.55000000000000004">
      <c r="A30" s="96" t="s">
        <v>79</v>
      </c>
      <c r="B30" s="97"/>
      <c r="C30" s="31">
        <f>'FİNANSAL TAKİP'!B6</f>
        <v>3600</v>
      </c>
      <c r="D30" s="31">
        <f>'FİNANSAL TAKİP'!C6</f>
        <v>4480</v>
      </c>
      <c r="E30" s="31">
        <f>'FİNANSAL TAKİP'!D6</f>
        <v>5150</v>
      </c>
      <c r="F30" s="31">
        <f>'FİNANSAL TAKİP'!E6</f>
        <v>5200</v>
      </c>
      <c r="G30" s="31">
        <f>'FİNANSAL TAKİP'!F6</f>
        <v>5850</v>
      </c>
      <c r="H30" s="31">
        <f>'FİNANSAL TAKİP'!G6</f>
        <v>8100</v>
      </c>
      <c r="I30" s="31">
        <f>'FİNANSAL TAKİP'!H6</f>
        <v>8600</v>
      </c>
      <c r="J30" s="31">
        <f>'FİNANSAL TAKİP'!I6</f>
        <v>10100</v>
      </c>
      <c r="K30" s="31">
        <f>'FİNANSAL TAKİP'!J6</f>
        <v>11900</v>
      </c>
      <c r="L30" s="31">
        <f>'FİNANSAL TAKİP'!K6</f>
        <v>11250</v>
      </c>
      <c r="M30" s="31">
        <f>'FİNANSAL TAKİP'!L6</f>
        <v>0</v>
      </c>
      <c r="N30" s="31">
        <f>'FİNANSAL TAKİP'!M6</f>
        <v>0</v>
      </c>
      <c r="O30" s="35">
        <f>'FİNANSAL TAKİP'!N6</f>
        <v>74230</v>
      </c>
    </row>
    <row r="31" spans="1:15" x14ac:dyDescent="0.55000000000000004">
      <c r="A31" s="96" t="s">
        <v>37</v>
      </c>
      <c r="B31" s="97"/>
      <c r="C31" s="31">
        <f>'FİNANSAL TAKİP'!B7</f>
        <v>6331.25</v>
      </c>
      <c r="D31" s="31">
        <f>'FİNANSAL TAKİP'!C7</f>
        <v>6466.25</v>
      </c>
      <c r="E31" s="31">
        <f>'FİNANSAL TAKİP'!D7</f>
        <v>6656.25</v>
      </c>
      <c r="F31" s="31">
        <f>'FİNANSAL TAKİP'!E7</f>
        <v>6926.25</v>
      </c>
      <c r="G31" s="31">
        <f>'FİNANSAL TAKİP'!F7</f>
        <v>6981.25</v>
      </c>
      <c r="H31" s="31">
        <f>'FİNANSAL TAKİP'!G7</f>
        <v>7696.25</v>
      </c>
      <c r="I31" s="31">
        <f>'FİNANSAL TAKİP'!H7</f>
        <v>7646.25</v>
      </c>
      <c r="J31" s="31">
        <f>'FİNANSAL TAKİP'!I7</f>
        <v>8166.25</v>
      </c>
      <c r="K31" s="31">
        <f>'FİNANSAL TAKİP'!J7</f>
        <v>8441.25</v>
      </c>
      <c r="L31" s="31">
        <f>'FİNANSAL TAKİP'!K7</f>
        <v>8386.25</v>
      </c>
      <c r="M31" s="31">
        <f>'FİNANSAL TAKİP'!L7</f>
        <v>0</v>
      </c>
      <c r="N31" s="31">
        <f>'FİNANSAL TAKİP'!M7</f>
        <v>0</v>
      </c>
      <c r="O31" s="35">
        <f>'FİNANSAL TAKİP'!N7</f>
        <v>73697.5</v>
      </c>
    </row>
    <row r="32" spans="1:15" ht="14.7" thickBot="1" x14ac:dyDescent="0.6">
      <c r="A32" s="92" t="s">
        <v>80</v>
      </c>
      <c r="B32" s="93"/>
      <c r="C32" s="36">
        <f>'FİNANSAL TAKİP'!B33</f>
        <v>-2731.25</v>
      </c>
      <c r="D32" s="36">
        <f>'FİNANSAL TAKİP'!C33</f>
        <v>-1986.25</v>
      </c>
      <c r="E32" s="36">
        <f>'FİNANSAL TAKİP'!D33</f>
        <v>-1506.25</v>
      </c>
      <c r="F32" s="36">
        <f>'FİNANSAL TAKİP'!E33</f>
        <v>-1726.25</v>
      </c>
      <c r="G32" s="36">
        <f>'FİNANSAL TAKİP'!F33</f>
        <v>-1131.25</v>
      </c>
      <c r="H32" s="36">
        <f>'FİNANSAL TAKİP'!G33</f>
        <v>403.75</v>
      </c>
      <c r="I32" s="36">
        <f>'FİNANSAL TAKİP'!H33</f>
        <v>953.75</v>
      </c>
      <c r="J32" s="36">
        <f>'FİNANSAL TAKİP'!I33</f>
        <v>1933.75</v>
      </c>
      <c r="K32" s="36">
        <f>'FİNANSAL TAKİP'!J33</f>
        <v>3458.75</v>
      </c>
      <c r="L32" s="36">
        <f>'FİNANSAL TAKİP'!K33</f>
        <v>2863.75</v>
      </c>
      <c r="M32" s="36">
        <f>'FİNANSAL TAKİP'!L33</f>
        <v>0</v>
      </c>
      <c r="N32" s="36">
        <f>'FİNANSAL TAKİP'!M33</f>
        <v>0</v>
      </c>
      <c r="O32" s="37">
        <f>'FİNANSAL TAKİP'!N33</f>
        <v>532.5</v>
      </c>
    </row>
    <row r="33" spans="1:15" x14ac:dyDescent="0.55000000000000004">
      <c r="A33" s="22"/>
      <c r="B33" s="22"/>
      <c r="C33" s="22"/>
      <c r="D33" s="22"/>
      <c r="E33" s="22"/>
      <c r="F33" s="22"/>
      <c r="G33" s="22"/>
      <c r="H33" s="22"/>
      <c r="I33" s="22"/>
      <c r="J33" s="22"/>
      <c r="K33" s="22"/>
      <c r="L33" s="22"/>
      <c r="M33" s="22"/>
      <c r="N33" s="22"/>
      <c r="O33" s="22"/>
    </row>
  </sheetData>
  <sheetProtection formatColumns="0" formatRows="0" selectLockedCells="1"/>
  <mergeCells count="70">
    <mergeCell ref="L26:L27"/>
    <mergeCell ref="M26:M27"/>
    <mergeCell ref="N26:N27"/>
    <mergeCell ref="O26:O27"/>
    <mergeCell ref="G26:G27"/>
    <mergeCell ref="H26:H27"/>
    <mergeCell ref="I26:I27"/>
    <mergeCell ref="J26:J27"/>
    <mergeCell ref="K26:K27"/>
    <mergeCell ref="A32:B32"/>
    <mergeCell ref="A26:B27"/>
    <mergeCell ref="C26:C27"/>
    <mergeCell ref="D26:D27"/>
    <mergeCell ref="E26:E27"/>
    <mergeCell ref="A31:B31"/>
    <mergeCell ref="A29:B29"/>
    <mergeCell ref="A30:B30"/>
    <mergeCell ref="A28:B28"/>
    <mergeCell ref="C10:D10"/>
    <mergeCell ref="A14:B14"/>
    <mergeCell ref="A16:B16"/>
    <mergeCell ref="A19:F19"/>
    <mergeCell ref="A21:F21"/>
    <mergeCell ref="E11:F11"/>
    <mergeCell ref="E12:F12"/>
    <mergeCell ref="E13:F13"/>
    <mergeCell ref="E10:F10"/>
    <mergeCell ref="C11:D11"/>
    <mergeCell ref="C12:D12"/>
    <mergeCell ref="C13:D13"/>
    <mergeCell ref="A11:B11"/>
    <mergeCell ref="A12:B12"/>
    <mergeCell ref="A13:B13"/>
    <mergeCell ref="A10:B10"/>
    <mergeCell ref="F26:F27"/>
    <mergeCell ref="A20:F20"/>
    <mergeCell ref="A23:F23"/>
    <mergeCell ref="A22:F22"/>
    <mergeCell ref="C14:D14"/>
    <mergeCell ref="C16:D16"/>
    <mergeCell ref="E14:F14"/>
    <mergeCell ref="E16:F16"/>
    <mergeCell ref="A15:B15"/>
    <mergeCell ref="C15:D15"/>
    <mergeCell ref="E15:F15"/>
    <mergeCell ref="A1:M1"/>
    <mergeCell ref="A2:M2"/>
    <mergeCell ref="A3:D3"/>
    <mergeCell ref="E3:M3"/>
    <mergeCell ref="A4:D4"/>
    <mergeCell ref="E4:M4"/>
    <mergeCell ref="A9:D9"/>
    <mergeCell ref="E9:M9"/>
    <mergeCell ref="A5:D5"/>
    <mergeCell ref="E5:M5"/>
    <mergeCell ref="A6:D6"/>
    <mergeCell ref="E6:M6"/>
    <mergeCell ref="A7:D7"/>
    <mergeCell ref="E7:M7"/>
    <mergeCell ref="A8:D8"/>
    <mergeCell ref="E8:M8"/>
    <mergeCell ref="G23:H23"/>
    <mergeCell ref="G24:H24"/>
    <mergeCell ref="A24:F24"/>
    <mergeCell ref="G18:H18"/>
    <mergeCell ref="G19:H19"/>
    <mergeCell ref="G20:H20"/>
    <mergeCell ref="G21:H21"/>
    <mergeCell ref="G22:H22"/>
    <mergeCell ref="A18:F18"/>
  </mergeCells>
  <hyperlinks>
    <hyperlink ref="E4" r:id="rId1"/>
  </hyperlinks>
  <printOptions horizontalCentered="1" verticalCentered="1"/>
  <pageMargins left="0.23622047244094491" right="0.23622047244094491" top="0.74803149606299213" bottom="0.74803149606299213" header="0.31496062992125984" footer="0.31496062992125984"/>
  <pageSetup paperSize="9" orientation="landscape" r:id="rId2"/>
  <ignoredErrors>
    <ignoredError sqref="C14" formula="1"/>
  </ignoredError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96"/>
  <sheetViews>
    <sheetView topLeftCell="A3" zoomScale="120" zoomScaleNormal="120" workbookViewId="0">
      <selection activeCell="F5" sqref="F5:G5"/>
    </sheetView>
  </sheetViews>
  <sheetFormatPr defaultRowHeight="14.4" x14ac:dyDescent="0.55000000000000004"/>
  <cols>
    <col min="3" max="3" width="14.578125" customWidth="1"/>
    <col min="5" max="5" width="7.15625" customWidth="1"/>
  </cols>
  <sheetData>
    <row r="1" spans="1:14" ht="18.600000000000001" thickBot="1" x14ac:dyDescent="0.75">
      <c r="A1" s="100" t="s">
        <v>4</v>
      </c>
      <c r="B1" s="101"/>
      <c r="C1" s="101"/>
      <c r="D1" s="101"/>
      <c r="E1" s="101"/>
      <c r="F1" s="101"/>
      <c r="G1" s="101"/>
      <c r="H1" s="101"/>
      <c r="I1" s="101"/>
      <c r="J1" s="101"/>
      <c r="K1" s="101"/>
      <c r="L1" s="101"/>
      <c r="M1" s="101"/>
      <c r="N1" s="102"/>
    </row>
    <row r="2" spans="1:14" ht="12" customHeight="1" x14ac:dyDescent="0.55000000000000004">
      <c r="A2" s="144" t="s">
        <v>24</v>
      </c>
      <c r="B2" s="145"/>
      <c r="C2" s="145"/>
      <c r="D2" s="145"/>
      <c r="E2" s="145"/>
      <c r="F2" s="145"/>
      <c r="G2" s="145"/>
      <c r="H2" s="145"/>
      <c r="I2" s="145"/>
      <c r="J2" s="145"/>
      <c r="K2" s="145"/>
      <c r="L2" s="145"/>
      <c r="M2" s="145"/>
      <c r="N2" s="146"/>
    </row>
    <row r="3" spans="1:14" ht="12" customHeight="1" thickBot="1" x14ac:dyDescent="0.6">
      <c r="A3" s="147"/>
      <c r="B3" s="148"/>
      <c r="C3" s="148"/>
      <c r="D3" s="148"/>
      <c r="E3" s="148"/>
      <c r="F3" s="148"/>
      <c r="G3" s="148"/>
      <c r="H3" s="149"/>
      <c r="I3" s="149"/>
      <c r="J3" s="149"/>
      <c r="K3" s="149"/>
      <c r="L3" s="149"/>
      <c r="M3" s="149"/>
      <c r="N3" s="150"/>
    </row>
    <row r="4" spans="1:14" x14ac:dyDescent="0.55000000000000004">
      <c r="A4" s="155" t="s">
        <v>20</v>
      </c>
      <c r="B4" s="156"/>
      <c r="C4" s="156"/>
      <c r="D4" s="156"/>
      <c r="E4" s="156"/>
      <c r="F4" s="151">
        <v>1144</v>
      </c>
      <c r="G4" s="152"/>
    </row>
    <row r="5" spans="1:14" x14ac:dyDescent="0.55000000000000004">
      <c r="A5" s="157" t="s">
        <v>131</v>
      </c>
      <c r="B5" s="158"/>
      <c r="C5" s="158"/>
      <c r="D5" s="158"/>
      <c r="E5" s="158"/>
      <c r="F5" s="153">
        <v>25</v>
      </c>
      <c r="G5" s="154"/>
    </row>
    <row r="6" spans="1:14" x14ac:dyDescent="0.55000000000000004">
      <c r="A6" s="157" t="s">
        <v>130</v>
      </c>
      <c r="B6" s="158"/>
      <c r="C6" s="158"/>
      <c r="D6" s="158"/>
      <c r="E6" s="158"/>
      <c r="F6" s="138">
        <f>F4*F5</f>
        <v>28600</v>
      </c>
      <c r="G6" s="163"/>
    </row>
    <row r="7" spans="1:14" ht="14.1" customHeight="1" x14ac:dyDescent="0.55000000000000004">
      <c r="A7" s="157" t="s">
        <v>132</v>
      </c>
      <c r="B7" s="158"/>
      <c r="C7" s="158"/>
      <c r="D7" s="158"/>
      <c r="E7" s="158"/>
      <c r="F7" s="138">
        <f>'FİRMA LİSTEM'!K29</f>
        <v>1400</v>
      </c>
      <c r="G7" s="163"/>
    </row>
    <row r="8" spans="1:14" ht="14.7" thickBot="1" x14ac:dyDescent="0.6">
      <c r="A8" s="161" t="s">
        <v>19</v>
      </c>
      <c r="B8" s="162"/>
      <c r="C8" s="162"/>
      <c r="D8" s="162"/>
      <c r="E8" s="162"/>
      <c r="F8" s="159">
        <f>(F4*F5)+F7</f>
        <v>30000</v>
      </c>
      <c r="G8" s="160"/>
    </row>
    <row r="9" spans="1:14" ht="11.4" customHeight="1" x14ac:dyDescent="0.55000000000000004">
      <c r="A9" s="171" t="s">
        <v>156</v>
      </c>
      <c r="B9" s="172"/>
      <c r="C9" s="172"/>
      <c r="D9" s="172"/>
      <c r="E9" s="172"/>
      <c r="F9" s="172"/>
      <c r="G9" s="172"/>
      <c r="H9" s="173"/>
      <c r="I9" s="173"/>
      <c r="J9" s="173"/>
      <c r="K9" s="173"/>
      <c r="L9" s="173"/>
      <c r="M9" s="173"/>
      <c r="N9" s="174"/>
    </row>
    <row r="10" spans="1:14" ht="11.4" customHeight="1" x14ac:dyDescent="0.55000000000000004">
      <c r="A10" s="171"/>
      <c r="B10" s="172"/>
      <c r="C10" s="172"/>
      <c r="D10" s="172"/>
      <c r="E10" s="172"/>
      <c r="F10" s="172"/>
      <c r="G10" s="172"/>
      <c r="H10" s="172"/>
      <c r="I10" s="172"/>
      <c r="J10" s="172"/>
      <c r="K10" s="172"/>
      <c r="L10" s="172"/>
      <c r="M10" s="172"/>
      <c r="N10" s="175"/>
    </row>
    <row r="11" spans="1:14" ht="11.4" customHeight="1" thickBot="1" x14ac:dyDescent="0.6">
      <c r="A11" s="176"/>
      <c r="B11" s="177"/>
      <c r="C11" s="177"/>
      <c r="D11" s="177"/>
      <c r="E11" s="177"/>
      <c r="F11" s="177"/>
      <c r="G11" s="177"/>
      <c r="H11" s="177"/>
      <c r="I11" s="177"/>
      <c r="J11" s="177"/>
      <c r="K11" s="177"/>
      <c r="L11" s="177"/>
      <c r="M11" s="177"/>
      <c r="N11" s="178"/>
    </row>
    <row r="12" spans="1:14" ht="28.8" x14ac:dyDescent="0.55000000000000004">
      <c r="A12" s="164" t="s">
        <v>9</v>
      </c>
      <c r="B12" s="165"/>
      <c r="C12" s="34" t="s">
        <v>32</v>
      </c>
      <c r="D12" s="165" t="s">
        <v>21</v>
      </c>
      <c r="E12" s="165"/>
      <c r="F12" s="165"/>
      <c r="G12" s="166" t="s">
        <v>22</v>
      </c>
      <c r="H12" s="167"/>
    </row>
    <row r="13" spans="1:14" x14ac:dyDescent="0.55000000000000004">
      <c r="A13" s="140" t="s">
        <v>143</v>
      </c>
      <c r="B13" s="136"/>
      <c r="C13" s="45">
        <v>3</v>
      </c>
      <c r="D13" s="141">
        <v>2400</v>
      </c>
      <c r="E13" s="142"/>
      <c r="F13" s="143"/>
      <c r="G13" s="138">
        <f>C13*D13</f>
        <v>7200</v>
      </c>
      <c r="H13" s="163"/>
    </row>
    <row r="14" spans="1:14" x14ac:dyDescent="0.55000000000000004">
      <c r="A14" s="140" t="s">
        <v>152</v>
      </c>
      <c r="B14" s="136"/>
      <c r="C14" s="45">
        <v>28</v>
      </c>
      <c r="D14" s="141">
        <v>80</v>
      </c>
      <c r="E14" s="142"/>
      <c r="F14" s="143"/>
      <c r="G14" s="138">
        <f t="shared" ref="G14:G23" si="0">C14*D14</f>
        <v>2240</v>
      </c>
      <c r="H14" s="163"/>
    </row>
    <row r="15" spans="1:14" x14ac:dyDescent="0.55000000000000004">
      <c r="A15" s="140" t="s">
        <v>241</v>
      </c>
      <c r="B15" s="136"/>
      <c r="C15" s="45">
        <v>32</v>
      </c>
      <c r="D15" s="141">
        <v>60</v>
      </c>
      <c r="E15" s="142"/>
      <c r="F15" s="143"/>
      <c r="G15" s="138">
        <f t="shared" si="0"/>
        <v>1920</v>
      </c>
      <c r="H15" s="163"/>
    </row>
    <row r="16" spans="1:14" x14ac:dyDescent="0.55000000000000004">
      <c r="A16" s="140" t="s">
        <v>142</v>
      </c>
      <c r="B16" s="136"/>
      <c r="C16" s="45">
        <v>35</v>
      </c>
      <c r="D16" s="141">
        <v>30</v>
      </c>
      <c r="E16" s="142"/>
      <c r="F16" s="143"/>
      <c r="G16" s="138">
        <f t="shared" si="0"/>
        <v>1050</v>
      </c>
      <c r="H16" s="163"/>
    </row>
    <row r="17" spans="1:8" x14ac:dyDescent="0.55000000000000004">
      <c r="A17" s="140" t="s">
        <v>161</v>
      </c>
      <c r="B17" s="136"/>
      <c r="C17" s="45">
        <v>0.8</v>
      </c>
      <c r="D17" s="141">
        <v>3000</v>
      </c>
      <c r="E17" s="142"/>
      <c r="F17" s="143"/>
      <c r="G17" s="138">
        <f t="shared" si="0"/>
        <v>2400</v>
      </c>
      <c r="H17" s="163"/>
    </row>
    <row r="18" spans="1:8" x14ac:dyDescent="0.55000000000000004">
      <c r="A18" s="140" t="s">
        <v>145</v>
      </c>
      <c r="B18" s="136"/>
      <c r="C18" s="45">
        <v>18</v>
      </c>
      <c r="D18" s="141">
        <v>100</v>
      </c>
      <c r="E18" s="142"/>
      <c r="F18" s="143"/>
      <c r="G18" s="138">
        <f t="shared" si="0"/>
        <v>1800</v>
      </c>
      <c r="H18" s="163"/>
    </row>
    <row r="19" spans="1:8" x14ac:dyDescent="0.55000000000000004">
      <c r="A19" s="140" t="s">
        <v>154</v>
      </c>
      <c r="B19" s="136"/>
      <c r="C19" s="45">
        <v>24</v>
      </c>
      <c r="D19" s="141">
        <v>60</v>
      </c>
      <c r="E19" s="142"/>
      <c r="F19" s="143"/>
      <c r="G19" s="138">
        <f>C19*D19</f>
        <v>1440</v>
      </c>
      <c r="H19" s="163"/>
    </row>
    <row r="20" spans="1:8" x14ac:dyDescent="0.55000000000000004">
      <c r="A20" s="140" t="s">
        <v>146</v>
      </c>
      <c r="B20" s="136"/>
      <c r="C20" s="45">
        <v>8</v>
      </c>
      <c r="D20" s="141">
        <v>60</v>
      </c>
      <c r="E20" s="142"/>
      <c r="F20" s="143"/>
      <c r="G20" s="138">
        <f t="shared" si="0"/>
        <v>480</v>
      </c>
      <c r="H20" s="163"/>
    </row>
    <row r="21" spans="1:8" x14ac:dyDescent="0.55000000000000004">
      <c r="A21" s="140" t="s">
        <v>147</v>
      </c>
      <c r="B21" s="136"/>
      <c r="C21" s="45">
        <v>24</v>
      </c>
      <c r="D21" s="141">
        <v>40</v>
      </c>
      <c r="E21" s="142"/>
      <c r="F21" s="143"/>
      <c r="G21" s="138">
        <f t="shared" si="0"/>
        <v>960</v>
      </c>
      <c r="H21" s="163"/>
    </row>
    <row r="22" spans="1:8" x14ac:dyDescent="0.55000000000000004">
      <c r="A22" s="140" t="s">
        <v>153</v>
      </c>
      <c r="B22" s="136"/>
      <c r="C22" s="45">
        <v>22</v>
      </c>
      <c r="D22" s="141">
        <v>40</v>
      </c>
      <c r="E22" s="142"/>
      <c r="F22" s="143"/>
      <c r="G22" s="138">
        <f t="shared" si="0"/>
        <v>880</v>
      </c>
      <c r="H22" s="163"/>
    </row>
    <row r="23" spans="1:8" x14ac:dyDescent="0.55000000000000004">
      <c r="A23" s="182" t="s">
        <v>34</v>
      </c>
      <c r="B23" s="183"/>
      <c r="C23" s="5">
        <f>C34</f>
        <v>8.7784867821330828</v>
      </c>
      <c r="D23" s="179">
        <f>D34</f>
        <v>1097.0000000000009</v>
      </c>
      <c r="E23" s="180"/>
      <c r="F23" s="181"/>
      <c r="G23" s="138">
        <f t="shared" si="0"/>
        <v>9630</v>
      </c>
      <c r="H23" s="163"/>
    </row>
    <row r="24" spans="1:8" ht="14.7" thickBot="1" x14ac:dyDescent="0.6">
      <c r="A24" s="168" t="s">
        <v>23</v>
      </c>
      <c r="B24" s="169"/>
      <c r="C24" s="169"/>
      <c r="D24" s="170">
        <f>SUM(D13:F23)</f>
        <v>6967.0000000000009</v>
      </c>
      <c r="E24" s="170"/>
      <c r="F24" s="170"/>
      <c r="G24" s="159">
        <f>SUM(G13:H23)</f>
        <v>30000</v>
      </c>
      <c r="H24" s="160"/>
    </row>
    <row r="34" spans="1:8" x14ac:dyDescent="0.55000000000000004">
      <c r="A34" s="134"/>
      <c r="B34" s="134"/>
      <c r="C34" s="52">
        <f>(C36*D36+C37*D37+C38*D38+C39*D39+C40*D40+C41*D41+C42*D42+C43*D43+C44*D44+C45*D45+C46*D46+C47*D47+C48*D48+C49*D49+C50*D50+C51*D51+C52*D52+C53*D53+C54*D54+C55*D55+C56*D56+C57*D57+C58*D58+C59*D59+C60*D60+C61*D61+C62*D62+C63*D63+C64*D64+C65*D65+C66*D66+C67*D67+C68*D68+C69*D69+C70*D70+C71*D71+C72*D72+C73*D73+C74*D74+C75*D75+C76*D76+C77*D77+C78*D78+C79*D79+C80*D80+C81*D81+C82*D82+C83*D83+C84*D84+C85*D85+C86*D86+C87*D87+C88*D88+C89*D89+C90*D90+C91*D91+C92*D92+C93*D93+C94*D94+C95*D95+C96*D96)/D34</f>
        <v>8.7784867821330828</v>
      </c>
      <c r="D34" s="132">
        <f>SUM(D36:F96)+0.000000000001</f>
        <v>1097.0000000000009</v>
      </c>
      <c r="E34" s="133"/>
      <c r="F34" s="133"/>
      <c r="G34" s="135">
        <f>SUM(G36:H96)</f>
        <v>9630</v>
      </c>
      <c r="H34" s="133"/>
    </row>
    <row r="35" spans="1:8" ht="28.8" x14ac:dyDescent="0.55000000000000004">
      <c r="A35" s="139" t="s">
        <v>33</v>
      </c>
      <c r="B35" s="139"/>
      <c r="C35" s="9" t="s">
        <v>32</v>
      </c>
      <c r="D35" s="139" t="s">
        <v>21</v>
      </c>
      <c r="E35" s="139"/>
      <c r="F35" s="139"/>
      <c r="G35" s="11" t="s">
        <v>22</v>
      </c>
      <c r="H35" s="11"/>
    </row>
    <row r="36" spans="1:8" x14ac:dyDescent="0.55000000000000004">
      <c r="A36" s="136" t="s">
        <v>149</v>
      </c>
      <c r="B36" s="136"/>
      <c r="C36" s="45">
        <v>17</v>
      </c>
      <c r="D36" s="137">
        <v>30</v>
      </c>
      <c r="E36" s="137"/>
      <c r="F36" s="137"/>
      <c r="G36" s="138">
        <f t="shared" ref="G36:G42" si="1">C36*D36</f>
        <v>510</v>
      </c>
      <c r="H36" s="138"/>
    </row>
    <row r="37" spans="1:8" x14ac:dyDescent="0.55000000000000004">
      <c r="A37" s="136" t="s">
        <v>150</v>
      </c>
      <c r="B37" s="136"/>
      <c r="C37" s="45">
        <v>10</v>
      </c>
      <c r="D37" s="137">
        <v>80</v>
      </c>
      <c r="E37" s="137"/>
      <c r="F37" s="137"/>
      <c r="G37" s="138">
        <f t="shared" si="1"/>
        <v>800</v>
      </c>
      <c r="H37" s="138"/>
    </row>
    <row r="38" spans="1:8" x14ac:dyDescent="0.55000000000000004">
      <c r="A38" s="136" t="s">
        <v>151</v>
      </c>
      <c r="B38" s="136"/>
      <c r="C38" s="45">
        <v>3</v>
      </c>
      <c r="D38" s="137">
        <v>240</v>
      </c>
      <c r="E38" s="137"/>
      <c r="F38" s="137"/>
      <c r="G38" s="138">
        <f t="shared" si="1"/>
        <v>720</v>
      </c>
      <c r="H38" s="138"/>
    </row>
    <row r="39" spans="1:8" x14ac:dyDescent="0.55000000000000004">
      <c r="A39" s="136" t="s">
        <v>148</v>
      </c>
      <c r="B39" s="136"/>
      <c r="C39" s="45">
        <v>6</v>
      </c>
      <c r="D39" s="137">
        <v>80</v>
      </c>
      <c r="E39" s="137"/>
      <c r="F39" s="137"/>
      <c r="G39" s="138">
        <f t="shared" si="1"/>
        <v>480</v>
      </c>
      <c r="H39" s="138"/>
    </row>
    <row r="40" spans="1:8" x14ac:dyDescent="0.55000000000000004">
      <c r="A40" s="136" t="s">
        <v>155</v>
      </c>
      <c r="B40" s="136"/>
      <c r="C40" s="45">
        <v>8</v>
      </c>
      <c r="D40" s="137">
        <v>80</v>
      </c>
      <c r="E40" s="137"/>
      <c r="F40" s="137"/>
      <c r="G40" s="138">
        <f t="shared" si="1"/>
        <v>640</v>
      </c>
      <c r="H40" s="138"/>
    </row>
    <row r="41" spans="1:8" x14ac:dyDescent="0.55000000000000004">
      <c r="A41" s="136" t="s">
        <v>157</v>
      </c>
      <c r="B41" s="136"/>
      <c r="C41" s="45">
        <v>3</v>
      </c>
      <c r="D41" s="137">
        <v>120</v>
      </c>
      <c r="E41" s="137"/>
      <c r="F41" s="137"/>
      <c r="G41" s="138">
        <f t="shared" si="1"/>
        <v>360</v>
      </c>
      <c r="H41" s="138"/>
    </row>
    <row r="42" spans="1:8" x14ac:dyDescent="0.55000000000000004">
      <c r="A42" s="136" t="s">
        <v>158</v>
      </c>
      <c r="B42" s="136"/>
      <c r="C42" s="45">
        <v>10</v>
      </c>
      <c r="D42" s="137">
        <v>89</v>
      </c>
      <c r="E42" s="137"/>
      <c r="F42" s="137"/>
      <c r="G42" s="138">
        <f t="shared" si="1"/>
        <v>890</v>
      </c>
      <c r="H42" s="138"/>
    </row>
    <row r="43" spans="1:8" x14ac:dyDescent="0.55000000000000004">
      <c r="A43" s="136" t="s">
        <v>159</v>
      </c>
      <c r="B43" s="136"/>
      <c r="C43" s="45">
        <v>12</v>
      </c>
      <c r="D43" s="137">
        <v>60</v>
      </c>
      <c r="E43" s="137"/>
      <c r="F43" s="137"/>
      <c r="G43" s="138">
        <f t="shared" ref="G43:G61" si="2">C43*D43</f>
        <v>720</v>
      </c>
      <c r="H43" s="138"/>
    </row>
    <row r="44" spans="1:8" x14ac:dyDescent="0.55000000000000004">
      <c r="A44" s="136" t="s">
        <v>160</v>
      </c>
      <c r="B44" s="136"/>
      <c r="C44" s="45">
        <v>9</v>
      </c>
      <c r="D44" s="137">
        <v>120</v>
      </c>
      <c r="E44" s="137"/>
      <c r="F44" s="137"/>
      <c r="G44" s="138">
        <f t="shared" si="2"/>
        <v>1080</v>
      </c>
      <c r="H44" s="138"/>
    </row>
    <row r="45" spans="1:8" x14ac:dyDescent="0.55000000000000004">
      <c r="A45" s="136" t="s">
        <v>144</v>
      </c>
      <c r="B45" s="136"/>
      <c r="C45" s="45">
        <v>6</v>
      </c>
      <c r="D45" s="137">
        <v>80</v>
      </c>
      <c r="E45" s="137"/>
      <c r="F45" s="137"/>
      <c r="G45" s="138">
        <f t="shared" si="2"/>
        <v>480</v>
      </c>
      <c r="H45" s="138"/>
    </row>
    <row r="46" spans="1:8" x14ac:dyDescent="0.55000000000000004">
      <c r="A46" s="136" t="s">
        <v>178</v>
      </c>
      <c r="B46" s="136"/>
      <c r="C46" s="45">
        <v>25</v>
      </c>
      <c r="D46" s="137">
        <v>118</v>
      </c>
      <c r="E46" s="137"/>
      <c r="F46" s="137"/>
      <c r="G46" s="138">
        <f t="shared" si="2"/>
        <v>2950</v>
      </c>
      <c r="H46" s="138"/>
    </row>
    <row r="47" spans="1:8" x14ac:dyDescent="0.55000000000000004">
      <c r="A47" s="136"/>
      <c r="B47" s="136"/>
      <c r="C47" s="45"/>
      <c r="D47" s="137"/>
      <c r="E47" s="137"/>
      <c r="F47" s="137"/>
      <c r="G47" s="138">
        <f t="shared" si="2"/>
        <v>0</v>
      </c>
      <c r="H47" s="138"/>
    </row>
    <row r="48" spans="1:8" x14ac:dyDescent="0.55000000000000004">
      <c r="A48" s="136"/>
      <c r="B48" s="136"/>
      <c r="C48" s="45"/>
      <c r="D48" s="137"/>
      <c r="E48" s="137"/>
      <c r="F48" s="137"/>
      <c r="G48" s="138">
        <f t="shared" si="2"/>
        <v>0</v>
      </c>
      <c r="H48" s="138"/>
    </row>
    <row r="49" spans="1:8" x14ac:dyDescent="0.55000000000000004">
      <c r="A49" s="136"/>
      <c r="B49" s="136"/>
      <c r="C49" s="45"/>
      <c r="D49" s="137"/>
      <c r="E49" s="137"/>
      <c r="F49" s="137"/>
      <c r="G49" s="138">
        <f t="shared" si="2"/>
        <v>0</v>
      </c>
      <c r="H49" s="138"/>
    </row>
    <row r="50" spans="1:8" x14ac:dyDescent="0.55000000000000004">
      <c r="A50" s="136"/>
      <c r="B50" s="136"/>
      <c r="C50" s="45"/>
      <c r="D50" s="137"/>
      <c r="E50" s="137"/>
      <c r="F50" s="137"/>
      <c r="G50" s="138">
        <f t="shared" si="2"/>
        <v>0</v>
      </c>
      <c r="H50" s="138"/>
    </row>
    <row r="51" spans="1:8" x14ac:dyDescent="0.55000000000000004">
      <c r="A51" s="136"/>
      <c r="B51" s="136"/>
      <c r="C51" s="45"/>
      <c r="D51" s="137"/>
      <c r="E51" s="137"/>
      <c r="F51" s="137"/>
      <c r="G51" s="138">
        <f t="shared" si="2"/>
        <v>0</v>
      </c>
      <c r="H51" s="138"/>
    </row>
    <row r="52" spans="1:8" x14ac:dyDescent="0.55000000000000004">
      <c r="A52" s="136"/>
      <c r="B52" s="136"/>
      <c r="C52" s="45"/>
      <c r="D52" s="137"/>
      <c r="E52" s="137"/>
      <c r="F52" s="137"/>
      <c r="G52" s="138">
        <f t="shared" si="2"/>
        <v>0</v>
      </c>
      <c r="H52" s="138"/>
    </row>
    <row r="53" spans="1:8" x14ac:dyDescent="0.55000000000000004">
      <c r="A53" s="136"/>
      <c r="B53" s="136"/>
      <c r="C53" s="45"/>
      <c r="D53" s="137"/>
      <c r="E53" s="137"/>
      <c r="F53" s="137"/>
      <c r="G53" s="138">
        <f t="shared" si="2"/>
        <v>0</v>
      </c>
      <c r="H53" s="138"/>
    </row>
    <row r="54" spans="1:8" x14ac:dyDescent="0.55000000000000004">
      <c r="A54" s="136"/>
      <c r="B54" s="136"/>
      <c r="C54" s="45"/>
      <c r="D54" s="137"/>
      <c r="E54" s="137"/>
      <c r="F54" s="137"/>
      <c r="G54" s="138">
        <f t="shared" si="2"/>
        <v>0</v>
      </c>
      <c r="H54" s="138"/>
    </row>
    <row r="55" spans="1:8" x14ac:dyDescent="0.55000000000000004">
      <c r="A55" s="136"/>
      <c r="B55" s="136"/>
      <c r="C55" s="45"/>
      <c r="D55" s="137"/>
      <c r="E55" s="137"/>
      <c r="F55" s="137"/>
      <c r="G55" s="138">
        <f t="shared" si="2"/>
        <v>0</v>
      </c>
      <c r="H55" s="138"/>
    </row>
    <row r="56" spans="1:8" x14ac:dyDescent="0.55000000000000004">
      <c r="A56" s="136"/>
      <c r="B56" s="136"/>
      <c r="C56" s="45"/>
      <c r="D56" s="137"/>
      <c r="E56" s="137"/>
      <c r="F56" s="137"/>
      <c r="G56" s="138">
        <f t="shared" si="2"/>
        <v>0</v>
      </c>
      <c r="H56" s="138"/>
    </row>
    <row r="57" spans="1:8" x14ac:dyDescent="0.55000000000000004">
      <c r="A57" s="136"/>
      <c r="B57" s="136"/>
      <c r="C57" s="45"/>
      <c r="D57" s="137"/>
      <c r="E57" s="137"/>
      <c r="F57" s="137"/>
      <c r="G57" s="138">
        <f t="shared" si="2"/>
        <v>0</v>
      </c>
      <c r="H57" s="138"/>
    </row>
    <row r="58" spans="1:8" x14ac:dyDescent="0.55000000000000004">
      <c r="A58" s="136"/>
      <c r="B58" s="136"/>
      <c r="C58" s="45"/>
      <c r="D58" s="137"/>
      <c r="E58" s="137"/>
      <c r="F58" s="137"/>
      <c r="G58" s="138">
        <f t="shared" si="2"/>
        <v>0</v>
      </c>
      <c r="H58" s="138"/>
    </row>
    <row r="59" spans="1:8" x14ac:dyDescent="0.55000000000000004">
      <c r="A59" s="136"/>
      <c r="B59" s="136"/>
      <c r="C59" s="45"/>
      <c r="D59" s="137"/>
      <c r="E59" s="137"/>
      <c r="F59" s="137"/>
      <c r="G59" s="138">
        <f t="shared" si="2"/>
        <v>0</v>
      </c>
      <c r="H59" s="138"/>
    </row>
    <row r="60" spans="1:8" x14ac:dyDescent="0.55000000000000004">
      <c r="A60" s="136"/>
      <c r="B60" s="136"/>
      <c r="C60" s="45"/>
      <c r="D60" s="137"/>
      <c r="E60" s="137"/>
      <c r="F60" s="137"/>
      <c r="G60" s="138">
        <f t="shared" si="2"/>
        <v>0</v>
      </c>
      <c r="H60" s="138"/>
    </row>
    <row r="61" spans="1:8" x14ac:dyDescent="0.55000000000000004">
      <c r="A61" s="136"/>
      <c r="B61" s="136"/>
      <c r="C61" s="45"/>
      <c r="D61" s="137"/>
      <c r="E61" s="137"/>
      <c r="F61" s="137"/>
      <c r="G61" s="138">
        <f t="shared" si="2"/>
        <v>0</v>
      </c>
      <c r="H61" s="138"/>
    </row>
    <row r="62" spans="1:8" x14ac:dyDescent="0.55000000000000004">
      <c r="A62" s="136"/>
      <c r="B62" s="136"/>
      <c r="C62" s="45"/>
      <c r="D62" s="137"/>
      <c r="E62" s="137"/>
      <c r="F62" s="137"/>
      <c r="G62" s="138">
        <f t="shared" ref="G62:G68" si="3">C62*D62</f>
        <v>0</v>
      </c>
      <c r="H62" s="138"/>
    </row>
    <row r="63" spans="1:8" x14ac:dyDescent="0.55000000000000004">
      <c r="A63" s="136"/>
      <c r="B63" s="136"/>
      <c r="C63" s="45"/>
      <c r="D63" s="137"/>
      <c r="E63" s="137"/>
      <c r="F63" s="137"/>
      <c r="G63" s="138">
        <f t="shared" si="3"/>
        <v>0</v>
      </c>
      <c r="H63" s="138"/>
    </row>
    <row r="64" spans="1:8" x14ac:dyDescent="0.55000000000000004">
      <c r="A64" s="136"/>
      <c r="B64" s="136"/>
      <c r="C64" s="45"/>
      <c r="D64" s="137"/>
      <c r="E64" s="137"/>
      <c r="F64" s="137"/>
      <c r="G64" s="138">
        <f t="shared" si="3"/>
        <v>0</v>
      </c>
      <c r="H64" s="138"/>
    </row>
    <row r="65" spans="1:8" x14ac:dyDescent="0.55000000000000004">
      <c r="A65" s="136"/>
      <c r="B65" s="136"/>
      <c r="C65" s="45"/>
      <c r="D65" s="137"/>
      <c r="E65" s="137"/>
      <c r="F65" s="137"/>
      <c r="G65" s="138">
        <f t="shared" si="3"/>
        <v>0</v>
      </c>
      <c r="H65" s="138"/>
    </row>
    <row r="66" spans="1:8" x14ac:dyDescent="0.55000000000000004">
      <c r="A66" s="136"/>
      <c r="B66" s="136"/>
      <c r="C66" s="45"/>
      <c r="D66" s="137"/>
      <c r="E66" s="137"/>
      <c r="F66" s="137"/>
      <c r="G66" s="138">
        <f t="shared" si="3"/>
        <v>0</v>
      </c>
      <c r="H66" s="138"/>
    </row>
    <row r="67" spans="1:8" x14ac:dyDescent="0.55000000000000004">
      <c r="A67" s="136"/>
      <c r="B67" s="136"/>
      <c r="C67" s="45"/>
      <c r="D67" s="137"/>
      <c r="E67" s="137"/>
      <c r="F67" s="137"/>
      <c r="G67" s="138">
        <f t="shared" si="3"/>
        <v>0</v>
      </c>
      <c r="H67" s="138"/>
    </row>
    <row r="68" spans="1:8" x14ac:dyDescent="0.55000000000000004">
      <c r="A68" s="136"/>
      <c r="B68" s="136"/>
      <c r="C68" s="45"/>
      <c r="D68" s="137"/>
      <c r="E68" s="137"/>
      <c r="F68" s="137"/>
      <c r="G68" s="138">
        <f t="shared" si="3"/>
        <v>0</v>
      </c>
      <c r="H68" s="138"/>
    </row>
    <row r="69" spans="1:8" x14ac:dyDescent="0.55000000000000004">
      <c r="A69" s="136"/>
      <c r="B69" s="136"/>
      <c r="C69" s="45"/>
      <c r="D69" s="137"/>
      <c r="E69" s="137"/>
      <c r="F69" s="137"/>
      <c r="G69" s="138">
        <f t="shared" ref="G69:G80" si="4">C69*D69</f>
        <v>0</v>
      </c>
      <c r="H69" s="138"/>
    </row>
    <row r="70" spans="1:8" x14ac:dyDescent="0.55000000000000004">
      <c r="A70" s="136"/>
      <c r="B70" s="136"/>
      <c r="C70" s="45"/>
      <c r="D70" s="137"/>
      <c r="E70" s="137"/>
      <c r="F70" s="137"/>
      <c r="G70" s="138">
        <f t="shared" si="4"/>
        <v>0</v>
      </c>
      <c r="H70" s="138"/>
    </row>
    <row r="71" spans="1:8" x14ac:dyDescent="0.55000000000000004">
      <c r="A71" s="136"/>
      <c r="B71" s="136"/>
      <c r="C71" s="45"/>
      <c r="D71" s="137"/>
      <c r="E71" s="137"/>
      <c r="F71" s="137"/>
      <c r="G71" s="138">
        <f t="shared" si="4"/>
        <v>0</v>
      </c>
      <c r="H71" s="138"/>
    </row>
    <row r="72" spans="1:8" x14ac:dyDescent="0.55000000000000004">
      <c r="A72" s="136"/>
      <c r="B72" s="136"/>
      <c r="C72" s="45"/>
      <c r="D72" s="137"/>
      <c r="E72" s="137"/>
      <c r="F72" s="137"/>
      <c r="G72" s="138">
        <f t="shared" ref="G72:G77" si="5">C72*D72</f>
        <v>0</v>
      </c>
      <c r="H72" s="138"/>
    </row>
    <row r="73" spans="1:8" x14ac:dyDescent="0.55000000000000004">
      <c r="A73" s="136"/>
      <c r="B73" s="136"/>
      <c r="C73" s="45"/>
      <c r="D73" s="137"/>
      <c r="E73" s="137"/>
      <c r="F73" s="137"/>
      <c r="G73" s="138">
        <f t="shared" si="5"/>
        <v>0</v>
      </c>
      <c r="H73" s="138"/>
    </row>
    <row r="74" spans="1:8" x14ac:dyDescent="0.55000000000000004">
      <c r="A74" s="136"/>
      <c r="B74" s="136"/>
      <c r="C74" s="45"/>
      <c r="D74" s="137"/>
      <c r="E74" s="137"/>
      <c r="F74" s="137"/>
      <c r="G74" s="138">
        <f t="shared" si="5"/>
        <v>0</v>
      </c>
      <c r="H74" s="138"/>
    </row>
    <row r="75" spans="1:8" x14ac:dyDescent="0.55000000000000004">
      <c r="A75" s="136"/>
      <c r="B75" s="136"/>
      <c r="C75" s="45"/>
      <c r="D75" s="137"/>
      <c r="E75" s="137"/>
      <c r="F75" s="137"/>
      <c r="G75" s="138">
        <f t="shared" si="5"/>
        <v>0</v>
      </c>
      <c r="H75" s="138"/>
    </row>
    <row r="76" spans="1:8" x14ac:dyDescent="0.55000000000000004">
      <c r="A76" s="136"/>
      <c r="B76" s="136"/>
      <c r="C76" s="45"/>
      <c r="D76" s="137"/>
      <c r="E76" s="137"/>
      <c r="F76" s="137"/>
      <c r="G76" s="138">
        <f t="shared" si="5"/>
        <v>0</v>
      </c>
      <c r="H76" s="138"/>
    </row>
    <row r="77" spans="1:8" x14ac:dyDescent="0.55000000000000004">
      <c r="A77" s="136"/>
      <c r="B77" s="136"/>
      <c r="C77" s="45"/>
      <c r="D77" s="137"/>
      <c r="E77" s="137"/>
      <c r="F77" s="137"/>
      <c r="G77" s="138">
        <f t="shared" si="5"/>
        <v>0</v>
      </c>
      <c r="H77" s="138"/>
    </row>
    <row r="78" spans="1:8" x14ac:dyDescent="0.55000000000000004">
      <c r="A78" s="136"/>
      <c r="B78" s="136"/>
      <c r="C78" s="45"/>
      <c r="D78" s="137"/>
      <c r="E78" s="137"/>
      <c r="F78" s="137"/>
      <c r="G78" s="138">
        <f t="shared" si="4"/>
        <v>0</v>
      </c>
      <c r="H78" s="138"/>
    </row>
    <row r="79" spans="1:8" x14ac:dyDescent="0.55000000000000004">
      <c r="A79" s="136"/>
      <c r="B79" s="136"/>
      <c r="C79" s="45"/>
      <c r="D79" s="137"/>
      <c r="E79" s="137"/>
      <c r="F79" s="137"/>
      <c r="G79" s="138">
        <f t="shared" si="4"/>
        <v>0</v>
      </c>
      <c r="H79" s="138"/>
    </row>
    <row r="80" spans="1:8" x14ac:dyDescent="0.55000000000000004">
      <c r="A80" s="136"/>
      <c r="B80" s="136"/>
      <c r="C80" s="45"/>
      <c r="D80" s="137"/>
      <c r="E80" s="137"/>
      <c r="F80" s="137"/>
      <c r="G80" s="138">
        <f t="shared" si="4"/>
        <v>0</v>
      </c>
      <c r="H80" s="138"/>
    </row>
    <row r="81" spans="1:8" x14ac:dyDescent="0.55000000000000004">
      <c r="A81" s="136"/>
      <c r="B81" s="136"/>
      <c r="C81" s="45"/>
      <c r="D81" s="137"/>
      <c r="E81" s="137"/>
      <c r="F81" s="137"/>
      <c r="G81" s="138">
        <f t="shared" ref="G81:G89" si="6">C81*D81</f>
        <v>0</v>
      </c>
      <c r="H81" s="138"/>
    </row>
    <row r="82" spans="1:8" x14ac:dyDescent="0.55000000000000004">
      <c r="A82" s="136"/>
      <c r="B82" s="136"/>
      <c r="C82" s="45"/>
      <c r="D82" s="137"/>
      <c r="E82" s="137"/>
      <c r="F82" s="137"/>
      <c r="G82" s="138">
        <f t="shared" si="6"/>
        <v>0</v>
      </c>
      <c r="H82" s="138"/>
    </row>
    <row r="83" spans="1:8" x14ac:dyDescent="0.55000000000000004">
      <c r="A83" s="136"/>
      <c r="B83" s="136"/>
      <c r="C83" s="45"/>
      <c r="D83" s="137"/>
      <c r="E83" s="137"/>
      <c r="F83" s="137"/>
      <c r="G83" s="138">
        <f t="shared" si="6"/>
        <v>0</v>
      </c>
      <c r="H83" s="138"/>
    </row>
    <row r="84" spans="1:8" x14ac:dyDescent="0.55000000000000004">
      <c r="A84" s="136"/>
      <c r="B84" s="136"/>
      <c r="C84" s="45"/>
      <c r="D84" s="137"/>
      <c r="E84" s="137"/>
      <c r="F84" s="137"/>
      <c r="G84" s="138">
        <f t="shared" si="6"/>
        <v>0</v>
      </c>
      <c r="H84" s="138"/>
    </row>
    <row r="85" spans="1:8" x14ac:dyDescent="0.55000000000000004">
      <c r="A85" s="136"/>
      <c r="B85" s="136"/>
      <c r="C85" s="45"/>
      <c r="D85" s="137"/>
      <c r="E85" s="137"/>
      <c r="F85" s="137"/>
      <c r="G85" s="138">
        <f t="shared" si="6"/>
        <v>0</v>
      </c>
      <c r="H85" s="138"/>
    </row>
    <row r="86" spans="1:8" x14ac:dyDescent="0.55000000000000004">
      <c r="A86" s="136"/>
      <c r="B86" s="136"/>
      <c r="C86" s="45"/>
      <c r="D86" s="137"/>
      <c r="E86" s="137"/>
      <c r="F86" s="137"/>
      <c r="G86" s="138">
        <f t="shared" si="6"/>
        <v>0</v>
      </c>
      <c r="H86" s="138"/>
    </row>
    <row r="87" spans="1:8" x14ac:dyDescent="0.55000000000000004">
      <c r="A87" s="136"/>
      <c r="B87" s="136"/>
      <c r="C87" s="45"/>
      <c r="D87" s="137"/>
      <c r="E87" s="137"/>
      <c r="F87" s="137"/>
      <c r="G87" s="138">
        <f t="shared" si="6"/>
        <v>0</v>
      </c>
      <c r="H87" s="138"/>
    </row>
    <row r="88" spans="1:8" x14ac:dyDescent="0.55000000000000004">
      <c r="A88" s="136"/>
      <c r="B88" s="136"/>
      <c r="C88" s="45"/>
      <c r="D88" s="137"/>
      <c r="E88" s="137"/>
      <c r="F88" s="137"/>
      <c r="G88" s="138">
        <f t="shared" si="6"/>
        <v>0</v>
      </c>
      <c r="H88" s="138"/>
    </row>
    <row r="89" spans="1:8" x14ac:dyDescent="0.55000000000000004">
      <c r="A89" s="136"/>
      <c r="B89" s="136"/>
      <c r="C89" s="45"/>
      <c r="D89" s="137"/>
      <c r="E89" s="137"/>
      <c r="F89" s="137"/>
      <c r="G89" s="138">
        <f t="shared" si="6"/>
        <v>0</v>
      </c>
      <c r="H89" s="138"/>
    </row>
    <row r="90" spans="1:8" x14ac:dyDescent="0.55000000000000004">
      <c r="A90" s="136"/>
      <c r="B90" s="136"/>
      <c r="C90" s="45"/>
      <c r="D90" s="137"/>
      <c r="E90" s="137"/>
      <c r="F90" s="137"/>
      <c r="G90" s="138">
        <f t="shared" ref="G90:G96" si="7">C90*D90</f>
        <v>0</v>
      </c>
      <c r="H90" s="138"/>
    </row>
    <row r="91" spans="1:8" x14ac:dyDescent="0.55000000000000004">
      <c r="A91" s="136"/>
      <c r="B91" s="136"/>
      <c r="C91" s="45"/>
      <c r="D91" s="137"/>
      <c r="E91" s="137"/>
      <c r="F91" s="137"/>
      <c r="G91" s="138">
        <f t="shared" si="7"/>
        <v>0</v>
      </c>
      <c r="H91" s="138"/>
    </row>
    <row r="92" spans="1:8" x14ac:dyDescent="0.55000000000000004">
      <c r="A92" s="136"/>
      <c r="B92" s="136"/>
      <c r="C92" s="45"/>
      <c r="D92" s="137"/>
      <c r="E92" s="137"/>
      <c r="F92" s="137"/>
      <c r="G92" s="138">
        <f t="shared" si="7"/>
        <v>0</v>
      </c>
      <c r="H92" s="138"/>
    </row>
    <row r="93" spans="1:8" x14ac:dyDescent="0.55000000000000004">
      <c r="A93" s="136"/>
      <c r="B93" s="136"/>
      <c r="C93" s="45"/>
      <c r="D93" s="137"/>
      <c r="E93" s="137"/>
      <c r="F93" s="137"/>
      <c r="G93" s="138">
        <f t="shared" si="7"/>
        <v>0</v>
      </c>
      <c r="H93" s="138"/>
    </row>
    <row r="94" spans="1:8" x14ac:dyDescent="0.55000000000000004">
      <c r="A94" s="136"/>
      <c r="B94" s="136"/>
      <c r="C94" s="45"/>
      <c r="D94" s="137"/>
      <c r="E94" s="137"/>
      <c r="F94" s="137"/>
      <c r="G94" s="138">
        <f t="shared" si="7"/>
        <v>0</v>
      </c>
      <c r="H94" s="138"/>
    </row>
    <row r="95" spans="1:8" x14ac:dyDescent="0.55000000000000004">
      <c r="A95" s="136"/>
      <c r="B95" s="136"/>
      <c r="C95" s="45"/>
      <c r="D95" s="137"/>
      <c r="E95" s="137"/>
      <c r="F95" s="137"/>
      <c r="G95" s="138">
        <f t="shared" si="7"/>
        <v>0</v>
      </c>
      <c r="H95" s="138"/>
    </row>
    <row r="96" spans="1:8" x14ac:dyDescent="0.55000000000000004">
      <c r="A96" s="136"/>
      <c r="B96" s="136"/>
      <c r="C96" s="45"/>
      <c r="D96" s="137"/>
      <c r="E96" s="137"/>
      <c r="F96" s="137"/>
      <c r="G96" s="138">
        <f t="shared" si="7"/>
        <v>0</v>
      </c>
      <c r="H96" s="138"/>
    </row>
  </sheetData>
  <sheetProtection sheet="1" objects="1" scenarios="1" formatColumns="0" formatRows="0" selectLockedCells="1"/>
  <mergeCells count="240">
    <mergeCell ref="A24:C24"/>
    <mergeCell ref="D24:F24"/>
    <mergeCell ref="G24:H24"/>
    <mergeCell ref="A9:N11"/>
    <mergeCell ref="G20:H20"/>
    <mergeCell ref="G21:H21"/>
    <mergeCell ref="G22:H22"/>
    <mergeCell ref="G13:H13"/>
    <mergeCell ref="G14:H14"/>
    <mergeCell ref="G15:H15"/>
    <mergeCell ref="D22:F22"/>
    <mergeCell ref="D23:F23"/>
    <mergeCell ref="A22:B22"/>
    <mergeCell ref="A23:B23"/>
    <mergeCell ref="G16:H16"/>
    <mergeCell ref="G17:H17"/>
    <mergeCell ref="G18:H18"/>
    <mergeCell ref="D21:F21"/>
    <mergeCell ref="D18:F18"/>
    <mergeCell ref="D20:F20"/>
    <mergeCell ref="G19:H19"/>
    <mergeCell ref="G23:H23"/>
    <mergeCell ref="D12:F12"/>
    <mergeCell ref="A13:B13"/>
    <mergeCell ref="A18:B18"/>
    <mergeCell ref="A20:B20"/>
    <mergeCell ref="A21:B21"/>
    <mergeCell ref="D13:F13"/>
    <mergeCell ref="D14:F14"/>
    <mergeCell ref="D15:F15"/>
    <mergeCell ref="D16:F16"/>
    <mergeCell ref="D17:F17"/>
    <mergeCell ref="A16:B16"/>
    <mergeCell ref="A1:N1"/>
    <mergeCell ref="A2:N3"/>
    <mergeCell ref="F4:G4"/>
    <mergeCell ref="F5:G5"/>
    <mergeCell ref="A4:E4"/>
    <mergeCell ref="A5:E5"/>
    <mergeCell ref="A14:B14"/>
    <mergeCell ref="A15:B15"/>
    <mergeCell ref="A17:B17"/>
    <mergeCell ref="F8:G8"/>
    <mergeCell ref="A7:E7"/>
    <mergeCell ref="A8:E8"/>
    <mergeCell ref="F6:G6"/>
    <mergeCell ref="F7:G7"/>
    <mergeCell ref="A6:E6"/>
    <mergeCell ref="A12:B12"/>
    <mergeCell ref="G12:H12"/>
    <mergeCell ref="A35:B35"/>
    <mergeCell ref="D35:F35"/>
    <mergeCell ref="A89:B89"/>
    <mergeCell ref="D89:F89"/>
    <mergeCell ref="A19:B19"/>
    <mergeCell ref="D19:F19"/>
    <mergeCell ref="A36:B36"/>
    <mergeCell ref="D36:F36"/>
    <mergeCell ref="A62:B62"/>
    <mergeCell ref="D62:F62"/>
    <mergeCell ref="A65:B65"/>
    <mergeCell ref="D65:F65"/>
    <mergeCell ref="A68:B68"/>
    <mergeCell ref="D68:F68"/>
    <mergeCell ref="A87:B87"/>
    <mergeCell ref="D87:F87"/>
    <mergeCell ref="D43:F43"/>
    <mergeCell ref="A47:B47"/>
    <mergeCell ref="D47:F47"/>
    <mergeCell ref="A51:B51"/>
    <mergeCell ref="D51:F51"/>
    <mergeCell ref="A55:B55"/>
    <mergeCell ref="D55:F55"/>
    <mergeCell ref="A60:B60"/>
    <mergeCell ref="A92:B92"/>
    <mergeCell ref="D92:F92"/>
    <mergeCell ref="G92:H92"/>
    <mergeCell ref="D64:F64"/>
    <mergeCell ref="G64:H64"/>
    <mergeCell ref="G36:H36"/>
    <mergeCell ref="A37:B37"/>
    <mergeCell ref="D37:F37"/>
    <mergeCell ref="G37:H37"/>
    <mergeCell ref="A38:B38"/>
    <mergeCell ref="D38:F38"/>
    <mergeCell ref="G38:H38"/>
    <mergeCell ref="A83:B83"/>
    <mergeCell ref="D83:F83"/>
    <mergeCell ref="G83:H83"/>
    <mergeCell ref="A84:B84"/>
    <mergeCell ref="D84:F84"/>
    <mergeCell ref="G84:H84"/>
    <mergeCell ref="G68:H68"/>
    <mergeCell ref="A81:B81"/>
    <mergeCell ref="D81:F81"/>
    <mergeCell ref="G81:H81"/>
    <mergeCell ref="A82:B82"/>
    <mergeCell ref="D82:F82"/>
    <mergeCell ref="A72:B72"/>
    <mergeCell ref="D72:F72"/>
    <mergeCell ref="G72:H72"/>
    <mergeCell ref="A73:B73"/>
    <mergeCell ref="D73:F73"/>
    <mergeCell ref="A96:B96"/>
    <mergeCell ref="D96:F96"/>
    <mergeCell ref="G96:H96"/>
    <mergeCell ref="A94:B94"/>
    <mergeCell ref="D94:F94"/>
    <mergeCell ref="G94:H94"/>
    <mergeCell ref="A95:B95"/>
    <mergeCell ref="D95:F95"/>
    <mergeCell ref="G95:H95"/>
    <mergeCell ref="A93:B93"/>
    <mergeCell ref="D93:F93"/>
    <mergeCell ref="G93:H93"/>
    <mergeCell ref="G89:H89"/>
    <mergeCell ref="A90:B90"/>
    <mergeCell ref="D90:F90"/>
    <mergeCell ref="G90:H90"/>
    <mergeCell ref="A91:B91"/>
    <mergeCell ref="D91:F91"/>
    <mergeCell ref="G91:H91"/>
    <mergeCell ref="A80:B80"/>
    <mergeCell ref="D80:F80"/>
    <mergeCell ref="G80:H80"/>
    <mergeCell ref="A77:B77"/>
    <mergeCell ref="D77:F77"/>
    <mergeCell ref="G77:H77"/>
    <mergeCell ref="A79:B79"/>
    <mergeCell ref="D79:F79"/>
    <mergeCell ref="G79:H79"/>
    <mergeCell ref="A42:B42"/>
    <mergeCell ref="D42:F42"/>
    <mergeCell ref="G42:H42"/>
    <mergeCell ref="A43:B43"/>
    <mergeCell ref="G87:H87"/>
    <mergeCell ref="A88:B88"/>
    <mergeCell ref="D88:F88"/>
    <mergeCell ref="G88:H88"/>
    <mergeCell ref="A85:B85"/>
    <mergeCell ref="D85:F85"/>
    <mergeCell ref="G85:H85"/>
    <mergeCell ref="A86:B86"/>
    <mergeCell ref="D86:F86"/>
    <mergeCell ref="G86:H86"/>
    <mergeCell ref="G82:H82"/>
    <mergeCell ref="A70:B70"/>
    <mergeCell ref="D70:F70"/>
    <mergeCell ref="G70:H70"/>
    <mergeCell ref="A71:B71"/>
    <mergeCell ref="D71:F71"/>
    <mergeCell ref="G71:H71"/>
    <mergeCell ref="A78:B78"/>
    <mergeCell ref="D78:F78"/>
    <mergeCell ref="G78:H78"/>
    <mergeCell ref="A39:B39"/>
    <mergeCell ref="D39:F39"/>
    <mergeCell ref="G39:H39"/>
    <mergeCell ref="A40:B40"/>
    <mergeCell ref="D40:F40"/>
    <mergeCell ref="G40:H40"/>
    <mergeCell ref="A41:B41"/>
    <mergeCell ref="D41:F41"/>
    <mergeCell ref="G41:H41"/>
    <mergeCell ref="A45:B45"/>
    <mergeCell ref="D45:F45"/>
    <mergeCell ref="G45:H45"/>
    <mergeCell ref="A46:B46"/>
    <mergeCell ref="D46:F46"/>
    <mergeCell ref="G46:H46"/>
    <mergeCell ref="G43:H43"/>
    <mergeCell ref="A44:B44"/>
    <mergeCell ref="D44:F44"/>
    <mergeCell ref="G44:H44"/>
    <mergeCell ref="D49:F49"/>
    <mergeCell ref="G49:H49"/>
    <mergeCell ref="A50:B50"/>
    <mergeCell ref="D50:F50"/>
    <mergeCell ref="G50:H50"/>
    <mergeCell ref="G47:H47"/>
    <mergeCell ref="A48:B48"/>
    <mergeCell ref="D48:F48"/>
    <mergeCell ref="G48:H48"/>
    <mergeCell ref="D69:F69"/>
    <mergeCell ref="G69:H69"/>
    <mergeCell ref="G65:H65"/>
    <mergeCell ref="A66:B66"/>
    <mergeCell ref="D66:F66"/>
    <mergeCell ref="G66:H66"/>
    <mergeCell ref="A67:B67"/>
    <mergeCell ref="D67:F67"/>
    <mergeCell ref="G67:H67"/>
    <mergeCell ref="G73:H73"/>
    <mergeCell ref="A59:B59"/>
    <mergeCell ref="D60:F60"/>
    <mergeCell ref="G60:H60"/>
    <mergeCell ref="A76:B76"/>
    <mergeCell ref="D76:F76"/>
    <mergeCell ref="G76:H76"/>
    <mergeCell ref="A74:B74"/>
    <mergeCell ref="D74:F74"/>
    <mergeCell ref="G74:H74"/>
    <mergeCell ref="A75:B75"/>
    <mergeCell ref="D75:F75"/>
    <mergeCell ref="G75:H75"/>
    <mergeCell ref="D59:F59"/>
    <mergeCell ref="G59:H59"/>
    <mergeCell ref="G62:H62"/>
    <mergeCell ref="A63:B63"/>
    <mergeCell ref="D63:F63"/>
    <mergeCell ref="G63:H63"/>
    <mergeCell ref="A64:B64"/>
    <mergeCell ref="A61:B61"/>
    <mergeCell ref="D61:F61"/>
    <mergeCell ref="G61:H61"/>
    <mergeCell ref="A69:B69"/>
    <mergeCell ref="D34:F34"/>
    <mergeCell ref="A34:B34"/>
    <mergeCell ref="G34:H34"/>
    <mergeCell ref="A57:B57"/>
    <mergeCell ref="D57:F57"/>
    <mergeCell ref="G57:H57"/>
    <mergeCell ref="A58:B58"/>
    <mergeCell ref="D58:F58"/>
    <mergeCell ref="G58:H58"/>
    <mergeCell ref="G55:H55"/>
    <mergeCell ref="A56:B56"/>
    <mergeCell ref="D56:F56"/>
    <mergeCell ref="G56:H56"/>
    <mergeCell ref="A53:B53"/>
    <mergeCell ref="D53:F53"/>
    <mergeCell ref="G53:H53"/>
    <mergeCell ref="A54:B54"/>
    <mergeCell ref="D54:F54"/>
    <mergeCell ref="G54:H54"/>
    <mergeCell ref="G51:H51"/>
    <mergeCell ref="A52:B52"/>
    <mergeCell ref="D52:F52"/>
    <mergeCell ref="G52:H52"/>
    <mergeCell ref="A49:B49"/>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92"/>
  <sheetViews>
    <sheetView zoomScaleNormal="100" workbookViewId="0">
      <selection activeCell="J4" sqref="J4:J10"/>
    </sheetView>
  </sheetViews>
  <sheetFormatPr defaultRowHeight="14.4" x14ac:dyDescent="0.55000000000000004"/>
  <cols>
    <col min="1" max="1" width="8.15625" customWidth="1"/>
    <col min="2" max="2" width="9.20703125" customWidth="1"/>
    <col min="3" max="3" width="11.7890625" customWidth="1"/>
    <col min="4" max="4" width="9.9453125" customWidth="1"/>
    <col min="5" max="5" width="11.20703125" customWidth="1"/>
    <col min="6" max="6" width="14.7890625" customWidth="1"/>
    <col min="7" max="7" width="10.734375" customWidth="1"/>
    <col min="8" max="9" width="12.5234375" bestFit="1" customWidth="1"/>
    <col min="10" max="10" width="24.05078125" customWidth="1"/>
  </cols>
  <sheetData>
    <row r="1" spans="1:10" ht="18.3" x14ac:dyDescent="0.7">
      <c r="A1" s="189" t="s">
        <v>27</v>
      </c>
      <c r="B1" s="189"/>
      <c r="C1" s="189"/>
      <c r="D1" s="189"/>
      <c r="E1" s="189"/>
      <c r="F1" s="189"/>
      <c r="G1" s="189"/>
      <c r="H1" s="189"/>
      <c r="I1" s="189"/>
      <c r="J1" s="189"/>
    </row>
    <row r="2" spans="1:10" ht="24.6" customHeight="1" x14ac:dyDescent="0.55000000000000004">
      <c r="A2" s="190" t="s">
        <v>36</v>
      </c>
      <c r="B2" s="190"/>
      <c r="C2" s="190"/>
      <c r="D2" s="190"/>
      <c r="E2" s="190"/>
      <c r="F2" s="190"/>
      <c r="G2" s="190"/>
      <c r="H2" s="190"/>
      <c r="I2" s="190"/>
      <c r="J2" s="190"/>
    </row>
    <row r="3" spans="1:10" ht="72" x14ac:dyDescent="0.55000000000000004">
      <c r="A3" s="139" t="s">
        <v>9</v>
      </c>
      <c r="B3" s="139"/>
      <c r="C3" s="9" t="s">
        <v>32</v>
      </c>
      <c r="D3" s="9" t="s">
        <v>21</v>
      </c>
      <c r="E3" s="9" t="s">
        <v>22</v>
      </c>
      <c r="F3" s="9" t="s">
        <v>35</v>
      </c>
      <c r="G3" s="10" t="s">
        <v>28</v>
      </c>
      <c r="H3" s="9" t="s">
        <v>78</v>
      </c>
      <c r="I3" s="10" t="s">
        <v>30</v>
      </c>
      <c r="J3" s="10" t="s">
        <v>29</v>
      </c>
    </row>
    <row r="4" spans="1:10" x14ac:dyDescent="0.55000000000000004">
      <c r="A4" s="186" t="str">
        <f>'PAZ ve SATIŞ PL'!A13:B13</f>
        <v>Süt (Lt)</v>
      </c>
      <c r="B4" s="186"/>
      <c r="C4" s="3">
        <f>'PAZ ve SATIŞ PL'!C13</f>
        <v>3</v>
      </c>
      <c r="D4" s="7">
        <f>'PAZ ve SATIŞ PL'!D13</f>
        <v>2400</v>
      </c>
      <c r="E4" s="3">
        <f>'PAZ ve SATIŞ PL'!G13</f>
        <v>7200</v>
      </c>
      <c r="F4" s="45">
        <v>1.95</v>
      </c>
      <c r="G4" s="3">
        <f>C4-F4</f>
        <v>1.05</v>
      </c>
      <c r="H4" s="5">
        <f>D4*F4</f>
        <v>4680</v>
      </c>
      <c r="I4" s="3">
        <f>E4-H4</f>
        <v>2520</v>
      </c>
      <c r="J4" s="46" t="s">
        <v>162</v>
      </c>
    </row>
    <row r="5" spans="1:10" x14ac:dyDescent="0.55000000000000004">
      <c r="A5" s="186" t="str">
        <f>'PAZ ve SATIŞ PL'!A14:F14</f>
        <v>Kars Kaşarı (400 g)</v>
      </c>
      <c r="B5" s="186"/>
      <c r="C5" s="3">
        <f>'PAZ ve SATIŞ PL'!C14</f>
        <v>28</v>
      </c>
      <c r="D5" s="7">
        <f>'PAZ ve SATIŞ PL'!D14</f>
        <v>80</v>
      </c>
      <c r="E5" s="3">
        <f>'PAZ ve SATIŞ PL'!G14</f>
        <v>2240</v>
      </c>
      <c r="F5" s="45">
        <v>21</v>
      </c>
      <c r="G5" s="3">
        <f t="shared" ref="G5:G14" si="0">C5-F5</f>
        <v>7</v>
      </c>
      <c r="H5" s="5">
        <f t="shared" ref="H5:H14" si="1">D5*F5</f>
        <v>1680</v>
      </c>
      <c r="I5" s="3">
        <f t="shared" ref="I5:I15" si="2">E5-H5</f>
        <v>560</v>
      </c>
      <c r="J5" s="46" t="s">
        <v>163</v>
      </c>
    </row>
    <row r="6" spans="1:10" x14ac:dyDescent="0.55000000000000004">
      <c r="A6" s="186" t="str">
        <f>'PAZ ve SATIŞ PL'!A15:F15</f>
        <v>Obruk Peyniri (500 g)</v>
      </c>
      <c r="B6" s="186"/>
      <c r="C6" s="3">
        <f>'PAZ ve SATIŞ PL'!C15</f>
        <v>32</v>
      </c>
      <c r="D6" s="7">
        <f>'PAZ ve SATIŞ PL'!D15</f>
        <v>60</v>
      </c>
      <c r="E6" s="3">
        <f>'PAZ ve SATIŞ PL'!G15</f>
        <v>1920</v>
      </c>
      <c r="F6" s="45">
        <v>24</v>
      </c>
      <c r="G6" s="3">
        <f t="shared" si="0"/>
        <v>8</v>
      </c>
      <c r="H6" s="5">
        <f t="shared" si="1"/>
        <v>1440</v>
      </c>
      <c r="I6" s="3">
        <f t="shared" si="2"/>
        <v>480</v>
      </c>
      <c r="J6" s="46" t="s">
        <v>164</v>
      </c>
    </row>
    <row r="7" spans="1:10" x14ac:dyDescent="0.55000000000000004">
      <c r="A7" s="186" t="str">
        <f>'PAZ ve SATIŞ PL'!A16:F16</f>
        <v>Erzincan Tulumu</v>
      </c>
      <c r="B7" s="186"/>
      <c r="C7" s="3">
        <f>'PAZ ve SATIŞ PL'!C16</f>
        <v>35</v>
      </c>
      <c r="D7" s="7">
        <f>'PAZ ve SATIŞ PL'!D16</f>
        <v>30</v>
      </c>
      <c r="E7" s="3">
        <f>'PAZ ve SATIŞ PL'!G16</f>
        <v>1050</v>
      </c>
      <c r="F7" s="45">
        <v>25</v>
      </c>
      <c r="G7" s="3">
        <f t="shared" si="0"/>
        <v>10</v>
      </c>
      <c r="H7" s="5">
        <f t="shared" si="1"/>
        <v>750</v>
      </c>
      <c r="I7" s="3">
        <f t="shared" si="2"/>
        <v>300</v>
      </c>
      <c r="J7" s="46" t="s">
        <v>165</v>
      </c>
    </row>
    <row r="8" spans="1:10" x14ac:dyDescent="0.55000000000000004">
      <c r="A8" s="186" t="str">
        <f>'PAZ ve SATIŞ PL'!A17:F17</f>
        <v>Yumurta</v>
      </c>
      <c r="B8" s="186"/>
      <c r="C8" s="3">
        <f>'PAZ ve SATIŞ PL'!C17</f>
        <v>0.8</v>
      </c>
      <c r="D8" s="7">
        <f>'PAZ ve SATIŞ PL'!D17</f>
        <v>3000</v>
      </c>
      <c r="E8" s="3">
        <f>'PAZ ve SATIŞ PL'!G17</f>
        <v>2400</v>
      </c>
      <c r="F8" s="45">
        <v>0.45</v>
      </c>
      <c r="G8" s="3">
        <f>C8-F8</f>
        <v>0.35000000000000003</v>
      </c>
      <c r="H8" s="5">
        <f t="shared" si="1"/>
        <v>1350</v>
      </c>
      <c r="I8" s="3">
        <f t="shared" si="2"/>
        <v>1050</v>
      </c>
      <c r="J8" s="46" t="s">
        <v>166</v>
      </c>
    </row>
    <row r="9" spans="1:10" x14ac:dyDescent="0.55000000000000004">
      <c r="A9" s="186" t="str">
        <f>'PAZ ve SATIŞ PL'!A18:F18</f>
        <v xml:space="preserve">Ezine Koyun (400 g) </v>
      </c>
      <c r="B9" s="186"/>
      <c r="C9" s="3">
        <f>'PAZ ve SATIŞ PL'!C18</f>
        <v>18</v>
      </c>
      <c r="D9" s="7">
        <f>'PAZ ve SATIŞ PL'!D18</f>
        <v>100</v>
      </c>
      <c r="E9" s="3">
        <f>'PAZ ve SATIŞ PL'!G17</f>
        <v>2400</v>
      </c>
      <c r="F9" s="45">
        <v>12</v>
      </c>
      <c r="G9" s="3">
        <f t="shared" si="0"/>
        <v>6</v>
      </c>
      <c r="H9" s="5">
        <f t="shared" si="1"/>
        <v>1200</v>
      </c>
      <c r="I9" s="3">
        <f t="shared" si="2"/>
        <v>1200</v>
      </c>
      <c r="J9" s="46" t="s">
        <v>167</v>
      </c>
    </row>
    <row r="10" spans="1:10" x14ac:dyDescent="0.55000000000000004">
      <c r="A10" s="186" t="str">
        <f>'PAZ ve SATIŞ PL'!A19:F19</f>
        <v>Meze (Kg)</v>
      </c>
      <c r="B10" s="186"/>
      <c r="C10" s="3">
        <f>'PAZ ve SATIŞ PL'!C19</f>
        <v>24</v>
      </c>
      <c r="D10" s="7">
        <f>'PAZ ve SATIŞ PL'!D19</f>
        <v>60</v>
      </c>
      <c r="E10" s="3">
        <f>'PAZ ve SATIŞ PL'!G18</f>
        <v>1800</v>
      </c>
      <c r="F10" s="45">
        <v>16</v>
      </c>
      <c r="G10" s="3">
        <f t="shared" si="0"/>
        <v>8</v>
      </c>
      <c r="H10" s="5">
        <f t="shared" si="1"/>
        <v>960</v>
      </c>
      <c r="I10" s="3">
        <f t="shared" si="2"/>
        <v>840</v>
      </c>
      <c r="J10" s="46" t="s">
        <v>180</v>
      </c>
    </row>
    <row r="11" spans="1:10" x14ac:dyDescent="0.55000000000000004">
      <c r="A11" s="186" t="str">
        <f>'PAZ ve SATIŞ PL'!A20:F20</f>
        <v>Reçel</v>
      </c>
      <c r="B11" s="186"/>
      <c r="C11" s="3">
        <f>'PAZ ve SATIŞ PL'!C20</f>
        <v>8</v>
      </c>
      <c r="D11" s="7">
        <f>'PAZ ve SATIŞ PL'!D20</f>
        <v>60</v>
      </c>
      <c r="E11" s="3">
        <f>'PAZ ve SATIŞ PL'!G20</f>
        <v>480</v>
      </c>
      <c r="F11" s="45">
        <v>5</v>
      </c>
      <c r="G11" s="3">
        <f t="shared" si="0"/>
        <v>3</v>
      </c>
      <c r="H11" s="5">
        <f t="shared" si="1"/>
        <v>300</v>
      </c>
      <c r="I11" s="3">
        <f t="shared" si="2"/>
        <v>180</v>
      </c>
      <c r="J11" s="46" t="s">
        <v>168</v>
      </c>
    </row>
    <row r="12" spans="1:10" x14ac:dyDescent="0.55000000000000004">
      <c r="A12" s="186" t="str">
        <f>'PAZ ve SATIŞ PL'!A21:F21</f>
        <v>Keçi Peyniri (400 g)</v>
      </c>
      <c r="B12" s="186"/>
      <c r="C12" s="3">
        <f>'PAZ ve SATIŞ PL'!C21</f>
        <v>24</v>
      </c>
      <c r="D12" s="7">
        <f>'PAZ ve SATIŞ PL'!D21</f>
        <v>40</v>
      </c>
      <c r="E12" s="3">
        <f>'PAZ ve SATIŞ PL'!G21</f>
        <v>960</v>
      </c>
      <c r="F12" s="45">
        <v>18</v>
      </c>
      <c r="G12" s="3">
        <f t="shared" si="0"/>
        <v>6</v>
      </c>
      <c r="H12" s="5">
        <f t="shared" si="1"/>
        <v>720</v>
      </c>
      <c r="I12" s="3">
        <f t="shared" si="2"/>
        <v>240</v>
      </c>
      <c r="J12" s="46" t="s">
        <v>169</v>
      </c>
    </row>
    <row r="13" spans="1:10" x14ac:dyDescent="0.55000000000000004">
      <c r="A13" s="186" t="str">
        <f>'PAZ ve SATIŞ PL'!A22:F22</f>
        <v>Trakya Eski Kaşar</v>
      </c>
      <c r="B13" s="186"/>
      <c r="C13" s="3">
        <f>'PAZ ve SATIŞ PL'!C22</f>
        <v>22</v>
      </c>
      <c r="D13" s="7">
        <f>'PAZ ve SATIŞ PL'!D22</f>
        <v>40</v>
      </c>
      <c r="E13" s="3">
        <f>'PAZ ve SATIŞ PL'!G22</f>
        <v>880</v>
      </c>
      <c r="F13" s="45">
        <v>16.5</v>
      </c>
      <c r="G13" s="3">
        <f t="shared" si="0"/>
        <v>5.5</v>
      </c>
      <c r="H13" s="5">
        <f t="shared" si="1"/>
        <v>660</v>
      </c>
      <c r="I13" s="3">
        <f t="shared" si="2"/>
        <v>220</v>
      </c>
      <c r="J13" s="46" t="s">
        <v>170</v>
      </c>
    </row>
    <row r="14" spans="1:10" x14ac:dyDescent="0.55000000000000004">
      <c r="A14" s="97" t="str">
        <f>'PAZ ve SATIŞ PL'!A23:B23</f>
        <v xml:space="preserve">Diğer Ürünlerim </v>
      </c>
      <c r="B14" s="97"/>
      <c r="C14" s="3">
        <f>'PAZ ve SATIŞ PL'!C23</f>
        <v>8.7784867821330828</v>
      </c>
      <c r="D14" s="7">
        <f>'PAZ ve SATIŞ PL'!D23:F23</f>
        <v>1097.0000000000009</v>
      </c>
      <c r="E14" s="3">
        <f>'PAZ ve SATIŞ PL'!G23</f>
        <v>9630</v>
      </c>
      <c r="F14" s="5">
        <f>F30</f>
        <v>6.0405651777575153</v>
      </c>
      <c r="G14" s="3">
        <f t="shared" si="0"/>
        <v>2.7379216043755674</v>
      </c>
      <c r="H14" s="5">
        <f t="shared" si="1"/>
        <v>6626.5</v>
      </c>
      <c r="I14" s="3">
        <f t="shared" si="2"/>
        <v>3003.5</v>
      </c>
      <c r="J14" s="38" t="s">
        <v>177</v>
      </c>
    </row>
    <row r="15" spans="1:10" x14ac:dyDescent="0.55000000000000004">
      <c r="A15" s="187" t="s">
        <v>23</v>
      </c>
      <c r="B15" s="188"/>
      <c r="C15" s="188"/>
      <c r="D15" s="8">
        <f>'PAZ ve SATIŞ PL'!D24:F24</f>
        <v>6967.0000000000009</v>
      </c>
      <c r="E15" s="6">
        <f>'PAZ ve SATIŞ PL'!G24</f>
        <v>30000</v>
      </c>
      <c r="F15" s="12"/>
      <c r="G15" s="13"/>
      <c r="H15" s="6">
        <f>SUM(H4:H14)</f>
        <v>20366.5</v>
      </c>
      <c r="I15" s="6">
        <f t="shared" si="2"/>
        <v>9633.5</v>
      </c>
      <c r="J15" s="14"/>
    </row>
    <row r="30" spans="1:10" x14ac:dyDescent="0.55000000000000004">
      <c r="A30" s="185"/>
      <c r="B30" s="185"/>
      <c r="C30" s="16">
        <f>(C32*D32+C33*D33+C34*D34+C35*D35+C36*D36+C37*D37+C38*D38+C39*D39+C40*D40+C41*D41+C42*D42+C43*D43+C44*D44+C45*D45+C46*D46+C47*D47+C48*D48+C49*D49+C50*D50+C51*D51+C52*D52+C53*D53+C54*D54+C55*D55+C56*D56+C57*D57+C58*D58+C59*D59+C60*D60+C61*D61+C62*D62+C63*D63+C64*D64+C65*D65+C66*D66+C67*D67+C68*D68+C69*D69+C70*D70+C71*D71+C72*D72+C73*D73+C74*D74+C75*D75+C76*D76+C77*D77+C78*D78+C79*D79+C80*D80+C81*D81+C82*D82+C83*D83+C84*D84+C85*D85+C86*D86+C87*D87+C88*D88+C89*D89+C90*D90+C91*D91+C92*D92)/D30</f>
        <v>8.7784867821330828</v>
      </c>
      <c r="D30" s="17">
        <f>SUM(D32:D92)+0.000000000001</f>
        <v>1097.0000000000009</v>
      </c>
      <c r="E30" s="18">
        <f>SUM(E32:E92)</f>
        <v>9630</v>
      </c>
      <c r="F30" s="19">
        <f>(F32*D32+F33*D33+D34*F34+D35*F35+D36*F36+D37*F37+D38*F38+D39*F39+D40*F40+D41*F41+D42*F42+D43*F43+D44*F44+D45*F45+D46*F46+D47*F47+D48*F48+D49*F49+D50*F50+D51*F51+D52*F52+D53*F53+D54*F54+D55*F55+D56*F56+D57*F57+D58*F58+D59*F59+D60*F60+D61*F61+D62*F62+D63*F63+D64*F64+D65*F65+D66*F66+D67*F67+D68*F68+D69*F69+D70*F70+D71*F71+D72*F72+D73*F73+D74*F74+D75*F75+D76*F76+D77*F77+D78*F78+D79*F79+D80*F80+D81*F81+D82*F82+D83*F83+D84*F84+D85*F85+D86*F86+D87*F87+D88*F88+D89*F89+D90*F90+D91*F91+D92*F92)/D30</f>
        <v>6.0405651777575153</v>
      </c>
      <c r="G30" s="20"/>
      <c r="H30" s="21">
        <f>SUM(H32:H92)</f>
        <v>6626.5</v>
      </c>
      <c r="I30" s="21">
        <f>SUM(I32:I92)</f>
        <v>3003.5</v>
      </c>
      <c r="J30" s="4"/>
    </row>
    <row r="31" spans="1:10" ht="72" x14ac:dyDescent="0.55000000000000004">
      <c r="A31" s="139" t="s">
        <v>33</v>
      </c>
      <c r="B31" s="139"/>
      <c r="C31" s="9" t="s">
        <v>32</v>
      </c>
      <c r="D31" s="9" t="s">
        <v>21</v>
      </c>
      <c r="E31" s="9" t="s">
        <v>22</v>
      </c>
      <c r="F31" s="9" t="s">
        <v>35</v>
      </c>
      <c r="G31" s="10" t="s">
        <v>28</v>
      </c>
      <c r="H31" s="9" t="s">
        <v>31</v>
      </c>
      <c r="I31" s="10" t="s">
        <v>30</v>
      </c>
      <c r="J31" s="10" t="s">
        <v>29</v>
      </c>
    </row>
    <row r="32" spans="1:10" x14ac:dyDescent="0.55000000000000004">
      <c r="A32" s="184" t="str">
        <f>'PAZ ve SATIŞ PL'!A36</f>
        <v>İnek Peyniri (600 g)</v>
      </c>
      <c r="B32" s="184"/>
      <c r="C32" s="5">
        <f>'PAZ ve SATIŞ PL'!C36</f>
        <v>17</v>
      </c>
      <c r="D32" s="15">
        <f>'PAZ ve SATIŞ PL'!D36</f>
        <v>30</v>
      </c>
      <c r="E32" s="1">
        <f t="shared" ref="E32:E84" si="3">C32*D32</f>
        <v>510</v>
      </c>
      <c r="F32" s="45">
        <v>13.5</v>
      </c>
      <c r="G32" s="3">
        <f>C32-F32</f>
        <v>3.5</v>
      </c>
      <c r="H32" s="5">
        <f>D32*F32</f>
        <v>405</v>
      </c>
      <c r="I32" s="3">
        <f>E32-H32</f>
        <v>105</v>
      </c>
      <c r="J32" s="47" t="s">
        <v>171</v>
      </c>
    </row>
    <row r="33" spans="1:10" x14ac:dyDescent="0.55000000000000004">
      <c r="A33" s="184" t="str">
        <f>'PAZ ve SATIŞ PL'!A37</f>
        <v>Manda Sütü (Lt)</v>
      </c>
      <c r="B33" s="184"/>
      <c r="C33" s="5">
        <f>'PAZ ve SATIŞ PL'!C37</f>
        <v>10</v>
      </c>
      <c r="D33" s="15">
        <f>'PAZ ve SATIŞ PL'!D37</f>
        <v>80</v>
      </c>
      <c r="E33" s="1">
        <f t="shared" si="3"/>
        <v>800</v>
      </c>
      <c r="F33" s="45">
        <v>7</v>
      </c>
      <c r="G33" s="3">
        <f t="shared" ref="G33:G92" si="4">C33-F33</f>
        <v>3</v>
      </c>
      <c r="H33" s="5">
        <f t="shared" ref="H33:H92" si="5">D33*F33</f>
        <v>560</v>
      </c>
      <c r="I33" s="3">
        <f t="shared" ref="I33:I92" si="6">E33-H33</f>
        <v>240</v>
      </c>
      <c r="J33" s="47" t="s">
        <v>172</v>
      </c>
    </row>
    <row r="34" spans="1:10" x14ac:dyDescent="0.55000000000000004">
      <c r="A34" s="184" t="str">
        <f>'PAZ ve SATIŞ PL'!A38</f>
        <v>Baharat</v>
      </c>
      <c r="B34" s="184"/>
      <c r="C34" s="5">
        <f>'PAZ ve SATIŞ PL'!C38</f>
        <v>3</v>
      </c>
      <c r="D34" s="15">
        <f>'PAZ ve SATIŞ PL'!D38</f>
        <v>240</v>
      </c>
      <c r="E34" s="1">
        <f t="shared" si="3"/>
        <v>720</v>
      </c>
      <c r="F34" s="45">
        <v>1.8</v>
      </c>
      <c r="G34" s="3">
        <f t="shared" si="4"/>
        <v>1.2</v>
      </c>
      <c r="H34" s="5">
        <f t="shared" si="5"/>
        <v>432</v>
      </c>
      <c r="I34" s="3">
        <f t="shared" si="6"/>
        <v>288</v>
      </c>
      <c r="J34" s="47" t="s">
        <v>173</v>
      </c>
    </row>
    <row r="35" spans="1:10" x14ac:dyDescent="0.55000000000000004">
      <c r="A35" s="184" t="str">
        <f>'PAZ ve SATIŞ PL'!A39</f>
        <v>Kesme Makarna</v>
      </c>
      <c r="B35" s="184"/>
      <c r="C35" s="5">
        <f>'PAZ ve SATIŞ PL'!C39</f>
        <v>6</v>
      </c>
      <c r="D35" s="15">
        <f>'PAZ ve SATIŞ PL'!D39</f>
        <v>80</v>
      </c>
      <c r="E35" s="1">
        <f t="shared" si="3"/>
        <v>480</v>
      </c>
      <c r="F35" s="45">
        <v>3.7</v>
      </c>
      <c r="G35" s="3">
        <f t="shared" si="4"/>
        <v>2.2999999999999998</v>
      </c>
      <c r="H35" s="5">
        <f t="shared" si="5"/>
        <v>296</v>
      </c>
      <c r="I35" s="3">
        <f t="shared" si="6"/>
        <v>184</v>
      </c>
      <c r="J35" s="47" t="s">
        <v>174</v>
      </c>
    </row>
    <row r="36" spans="1:10" x14ac:dyDescent="0.55000000000000004">
      <c r="A36" s="184" t="str">
        <f>'PAZ ve SATIŞ PL'!A40</f>
        <v xml:space="preserve">Tarhana </v>
      </c>
      <c r="B36" s="184"/>
      <c r="C36" s="5">
        <f>'PAZ ve SATIŞ PL'!C40</f>
        <v>8</v>
      </c>
      <c r="D36" s="15">
        <f>'PAZ ve SATIŞ PL'!D40</f>
        <v>80</v>
      </c>
      <c r="E36" s="1">
        <f t="shared" si="3"/>
        <v>640</v>
      </c>
      <c r="F36" s="45">
        <v>5.5</v>
      </c>
      <c r="G36" s="3">
        <f t="shared" si="4"/>
        <v>2.5</v>
      </c>
      <c r="H36" s="5">
        <f t="shared" si="5"/>
        <v>440</v>
      </c>
      <c r="I36" s="3">
        <f t="shared" si="6"/>
        <v>200</v>
      </c>
      <c r="J36" s="47" t="s">
        <v>175</v>
      </c>
    </row>
    <row r="37" spans="1:10" x14ac:dyDescent="0.55000000000000004">
      <c r="A37" s="184" t="str">
        <f>'PAZ ve SATIŞ PL'!A41</f>
        <v>Kurutulmuş Sebze</v>
      </c>
      <c r="B37" s="184"/>
      <c r="C37" s="5">
        <f>'PAZ ve SATIŞ PL'!C41</f>
        <v>3</v>
      </c>
      <c r="D37" s="15">
        <f>'PAZ ve SATIŞ PL'!D41</f>
        <v>120</v>
      </c>
      <c r="E37" s="1">
        <f t="shared" si="3"/>
        <v>360</v>
      </c>
      <c r="F37" s="45">
        <v>1.6</v>
      </c>
      <c r="G37" s="3">
        <f t="shared" si="4"/>
        <v>1.4</v>
      </c>
      <c r="H37" s="5">
        <f t="shared" si="5"/>
        <v>192</v>
      </c>
      <c r="I37" s="3">
        <f t="shared" si="6"/>
        <v>168</v>
      </c>
      <c r="J37" s="47" t="s">
        <v>173</v>
      </c>
    </row>
    <row r="38" spans="1:10" x14ac:dyDescent="0.55000000000000004">
      <c r="A38" s="184" t="str">
        <f>'PAZ ve SATIŞ PL'!A42</f>
        <v>İnek Yoğurdu</v>
      </c>
      <c r="B38" s="184"/>
      <c r="C38" s="5">
        <f>'PAZ ve SATIŞ PL'!C42</f>
        <v>10</v>
      </c>
      <c r="D38" s="15">
        <f>'PAZ ve SATIŞ PL'!D42</f>
        <v>89</v>
      </c>
      <c r="E38" s="1">
        <f t="shared" si="3"/>
        <v>890</v>
      </c>
      <c r="F38" s="45">
        <v>7.5</v>
      </c>
      <c r="G38" s="3">
        <f t="shared" si="4"/>
        <v>2.5</v>
      </c>
      <c r="H38" s="5">
        <f t="shared" si="5"/>
        <v>667.5</v>
      </c>
      <c r="I38" s="3">
        <f t="shared" si="6"/>
        <v>222.5</v>
      </c>
      <c r="J38" s="47" t="s">
        <v>176</v>
      </c>
    </row>
    <row r="39" spans="1:10" x14ac:dyDescent="0.55000000000000004">
      <c r="A39" s="184" t="str">
        <f>'PAZ ve SATIŞ PL'!A43</f>
        <v>Manda Yoğurdu</v>
      </c>
      <c r="B39" s="184"/>
      <c r="C39" s="5">
        <f>'PAZ ve SATIŞ PL'!C43</f>
        <v>12</v>
      </c>
      <c r="D39" s="15">
        <f>'PAZ ve SATIŞ PL'!D43</f>
        <v>60</v>
      </c>
      <c r="E39" s="1">
        <f t="shared" si="3"/>
        <v>720</v>
      </c>
      <c r="F39" s="45">
        <v>8.5</v>
      </c>
      <c r="G39" s="3">
        <f t="shared" si="4"/>
        <v>3.5</v>
      </c>
      <c r="H39" s="5">
        <f t="shared" si="5"/>
        <v>510</v>
      </c>
      <c r="I39" s="3">
        <f t="shared" si="6"/>
        <v>210</v>
      </c>
      <c r="J39" s="47" t="s">
        <v>176</v>
      </c>
    </row>
    <row r="40" spans="1:10" x14ac:dyDescent="0.55000000000000004">
      <c r="A40" s="184" t="str">
        <f>'PAZ ve SATIŞ PL'!A44</f>
        <v>Manda Kaymağı</v>
      </c>
      <c r="B40" s="184"/>
      <c r="C40" s="5">
        <f>'PAZ ve SATIŞ PL'!C44</f>
        <v>9</v>
      </c>
      <c r="D40" s="15">
        <f>'PAZ ve SATIŞ PL'!D44</f>
        <v>120</v>
      </c>
      <c r="E40" s="1">
        <f t="shared" si="3"/>
        <v>1080</v>
      </c>
      <c r="F40" s="45">
        <v>6</v>
      </c>
      <c r="G40" s="3">
        <f t="shared" si="4"/>
        <v>3</v>
      </c>
      <c r="H40" s="5">
        <f t="shared" si="5"/>
        <v>720</v>
      </c>
      <c r="I40" s="3">
        <f t="shared" si="6"/>
        <v>360</v>
      </c>
      <c r="J40" s="47" t="s">
        <v>176</v>
      </c>
    </row>
    <row r="41" spans="1:10" x14ac:dyDescent="0.55000000000000004">
      <c r="A41" s="184" t="str">
        <f>'PAZ ve SATIŞ PL'!A45</f>
        <v>Taze Kaşar (300 g)</v>
      </c>
      <c r="B41" s="184"/>
      <c r="C41" s="5">
        <f>'PAZ ve SATIŞ PL'!C45</f>
        <v>6</v>
      </c>
      <c r="D41" s="15">
        <f>'PAZ ve SATIŞ PL'!D45</f>
        <v>80</v>
      </c>
      <c r="E41" s="1">
        <f t="shared" si="3"/>
        <v>480</v>
      </c>
      <c r="F41" s="45">
        <v>3.5</v>
      </c>
      <c r="G41" s="3">
        <f t="shared" si="4"/>
        <v>2.5</v>
      </c>
      <c r="H41" s="5">
        <f t="shared" si="5"/>
        <v>280</v>
      </c>
      <c r="I41" s="3">
        <f t="shared" si="6"/>
        <v>200</v>
      </c>
      <c r="J41" s="47" t="s">
        <v>171</v>
      </c>
    </row>
    <row r="42" spans="1:10" x14ac:dyDescent="0.55000000000000004">
      <c r="A42" s="184" t="str">
        <f>'PAZ ve SATIŞ PL'!A46</f>
        <v>Diğer Peynirler</v>
      </c>
      <c r="B42" s="184"/>
      <c r="C42" s="5">
        <f>'PAZ ve SATIŞ PL'!C46</f>
        <v>25</v>
      </c>
      <c r="D42" s="15">
        <f>'PAZ ve SATIŞ PL'!D46</f>
        <v>118</v>
      </c>
      <c r="E42" s="1">
        <f t="shared" si="3"/>
        <v>2950</v>
      </c>
      <c r="F42" s="45">
        <v>18</v>
      </c>
      <c r="G42" s="3">
        <f t="shared" si="4"/>
        <v>7</v>
      </c>
      <c r="H42" s="5">
        <f t="shared" si="5"/>
        <v>2124</v>
      </c>
      <c r="I42" s="3">
        <f t="shared" si="6"/>
        <v>826</v>
      </c>
      <c r="J42" s="47" t="s">
        <v>179</v>
      </c>
    </row>
    <row r="43" spans="1:10" x14ac:dyDescent="0.55000000000000004">
      <c r="A43" s="184">
        <f>'PAZ ve SATIŞ PL'!A47</f>
        <v>0</v>
      </c>
      <c r="B43" s="184"/>
      <c r="C43" s="5">
        <f>'PAZ ve SATIŞ PL'!C47</f>
        <v>0</v>
      </c>
      <c r="D43" s="15">
        <f>'PAZ ve SATIŞ PL'!D47</f>
        <v>0</v>
      </c>
      <c r="E43" s="1">
        <f t="shared" si="3"/>
        <v>0</v>
      </c>
      <c r="F43" s="45"/>
      <c r="G43" s="3">
        <f t="shared" si="4"/>
        <v>0</v>
      </c>
      <c r="H43" s="5">
        <f t="shared" si="5"/>
        <v>0</v>
      </c>
      <c r="I43" s="3">
        <f t="shared" si="6"/>
        <v>0</v>
      </c>
      <c r="J43" s="47"/>
    </row>
    <row r="44" spans="1:10" x14ac:dyDescent="0.55000000000000004">
      <c r="A44" s="184">
        <f>'PAZ ve SATIŞ PL'!A48</f>
        <v>0</v>
      </c>
      <c r="B44" s="184"/>
      <c r="C44" s="5">
        <f>'PAZ ve SATIŞ PL'!C48</f>
        <v>0</v>
      </c>
      <c r="D44" s="15">
        <f>'PAZ ve SATIŞ PL'!D48</f>
        <v>0</v>
      </c>
      <c r="E44" s="1">
        <f t="shared" si="3"/>
        <v>0</v>
      </c>
      <c r="F44" s="45"/>
      <c r="G44" s="3">
        <f t="shared" si="4"/>
        <v>0</v>
      </c>
      <c r="H44" s="5">
        <f t="shared" si="5"/>
        <v>0</v>
      </c>
      <c r="I44" s="3">
        <f t="shared" si="6"/>
        <v>0</v>
      </c>
      <c r="J44" s="47"/>
    </row>
    <row r="45" spans="1:10" x14ac:dyDescent="0.55000000000000004">
      <c r="A45" s="184">
        <f>'PAZ ve SATIŞ PL'!A49</f>
        <v>0</v>
      </c>
      <c r="B45" s="184"/>
      <c r="C45" s="5">
        <f>'PAZ ve SATIŞ PL'!C49</f>
        <v>0</v>
      </c>
      <c r="D45" s="15">
        <f>'PAZ ve SATIŞ PL'!D49</f>
        <v>0</v>
      </c>
      <c r="E45" s="1">
        <f t="shared" si="3"/>
        <v>0</v>
      </c>
      <c r="F45" s="45"/>
      <c r="G45" s="3">
        <f t="shared" si="4"/>
        <v>0</v>
      </c>
      <c r="H45" s="5">
        <f t="shared" si="5"/>
        <v>0</v>
      </c>
      <c r="I45" s="3">
        <f t="shared" si="6"/>
        <v>0</v>
      </c>
      <c r="J45" s="47"/>
    </row>
    <row r="46" spans="1:10" x14ac:dyDescent="0.55000000000000004">
      <c r="A46" s="184">
        <f>'PAZ ve SATIŞ PL'!A50</f>
        <v>0</v>
      </c>
      <c r="B46" s="184"/>
      <c r="C46" s="5">
        <f>'PAZ ve SATIŞ PL'!C50</f>
        <v>0</v>
      </c>
      <c r="D46" s="15">
        <f>'PAZ ve SATIŞ PL'!D50</f>
        <v>0</v>
      </c>
      <c r="E46" s="1">
        <f t="shared" si="3"/>
        <v>0</v>
      </c>
      <c r="F46" s="45"/>
      <c r="G46" s="3">
        <f t="shared" si="4"/>
        <v>0</v>
      </c>
      <c r="H46" s="5">
        <f t="shared" si="5"/>
        <v>0</v>
      </c>
      <c r="I46" s="3">
        <f t="shared" si="6"/>
        <v>0</v>
      </c>
      <c r="J46" s="47"/>
    </row>
    <row r="47" spans="1:10" x14ac:dyDescent="0.55000000000000004">
      <c r="A47" s="184">
        <f>'PAZ ve SATIŞ PL'!A51</f>
        <v>0</v>
      </c>
      <c r="B47" s="184"/>
      <c r="C47" s="5">
        <f>'PAZ ve SATIŞ PL'!C51</f>
        <v>0</v>
      </c>
      <c r="D47" s="15">
        <f>'PAZ ve SATIŞ PL'!D51</f>
        <v>0</v>
      </c>
      <c r="E47" s="1">
        <f t="shared" si="3"/>
        <v>0</v>
      </c>
      <c r="F47" s="45"/>
      <c r="G47" s="3">
        <f t="shared" si="4"/>
        <v>0</v>
      </c>
      <c r="H47" s="5">
        <f t="shared" si="5"/>
        <v>0</v>
      </c>
      <c r="I47" s="3">
        <f t="shared" si="6"/>
        <v>0</v>
      </c>
      <c r="J47" s="47"/>
    </row>
    <row r="48" spans="1:10" x14ac:dyDescent="0.55000000000000004">
      <c r="A48" s="184">
        <f>'PAZ ve SATIŞ PL'!A52</f>
        <v>0</v>
      </c>
      <c r="B48" s="184"/>
      <c r="C48" s="5">
        <f>'PAZ ve SATIŞ PL'!C52</f>
        <v>0</v>
      </c>
      <c r="D48" s="15">
        <f>'PAZ ve SATIŞ PL'!D52</f>
        <v>0</v>
      </c>
      <c r="E48" s="1">
        <f t="shared" si="3"/>
        <v>0</v>
      </c>
      <c r="F48" s="45"/>
      <c r="G48" s="3">
        <f t="shared" si="4"/>
        <v>0</v>
      </c>
      <c r="H48" s="5">
        <f t="shared" si="5"/>
        <v>0</v>
      </c>
      <c r="I48" s="3">
        <f t="shared" si="6"/>
        <v>0</v>
      </c>
      <c r="J48" s="47"/>
    </row>
    <row r="49" spans="1:10" x14ac:dyDescent="0.55000000000000004">
      <c r="A49" s="184">
        <f>'PAZ ve SATIŞ PL'!A53</f>
        <v>0</v>
      </c>
      <c r="B49" s="184"/>
      <c r="C49" s="5">
        <f>'PAZ ve SATIŞ PL'!C53</f>
        <v>0</v>
      </c>
      <c r="D49" s="15">
        <f>'PAZ ve SATIŞ PL'!D53</f>
        <v>0</v>
      </c>
      <c r="E49" s="1">
        <f t="shared" si="3"/>
        <v>0</v>
      </c>
      <c r="F49" s="45"/>
      <c r="G49" s="3">
        <f t="shared" si="4"/>
        <v>0</v>
      </c>
      <c r="H49" s="5">
        <f t="shared" si="5"/>
        <v>0</v>
      </c>
      <c r="I49" s="3">
        <f t="shared" si="6"/>
        <v>0</v>
      </c>
      <c r="J49" s="47"/>
    </row>
    <row r="50" spans="1:10" x14ac:dyDescent="0.55000000000000004">
      <c r="A50" s="184">
        <f>'PAZ ve SATIŞ PL'!A54</f>
        <v>0</v>
      </c>
      <c r="B50" s="184"/>
      <c r="C50" s="5">
        <f>'PAZ ve SATIŞ PL'!C54</f>
        <v>0</v>
      </c>
      <c r="D50" s="15">
        <f>'PAZ ve SATIŞ PL'!D54</f>
        <v>0</v>
      </c>
      <c r="E50" s="1">
        <f t="shared" si="3"/>
        <v>0</v>
      </c>
      <c r="F50" s="45"/>
      <c r="G50" s="3">
        <f t="shared" si="4"/>
        <v>0</v>
      </c>
      <c r="H50" s="5">
        <f t="shared" si="5"/>
        <v>0</v>
      </c>
      <c r="I50" s="3">
        <f t="shared" si="6"/>
        <v>0</v>
      </c>
      <c r="J50" s="47"/>
    </row>
    <row r="51" spans="1:10" x14ac:dyDescent="0.55000000000000004">
      <c r="A51" s="184">
        <f>'PAZ ve SATIŞ PL'!A55</f>
        <v>0</v>
      </c>
      <c r="B51" s="184"/>
      <c r="C51" s="5">
        <f>'PAZ ve SATIŞ PL'!C55</f>
        <v>0</v>
      </c>
      <c r="D51" s="15">
        <f>'PAZ ve SATIŞ PL'!D55</f>
        <v>0</v>
      </c>
      <c r="E51" s="1">
        <f t="shared" si="3"/>
        <v>0</v>
      </c>
      <c r="F51" s="45"/>
      <c r="G51" s="3">
        <f t="shared" si="4"/>
        <v>0</v>
      </c>
      <c r="H51" s="5">
        <f t="shared" si="5"/>
        <v>0</v>
      </c>
      <c r="I51" s="3">
        <f t="shared" si="6"/>
        <v>0</v>
      </c>
      <c r="J51" s="47"/>
    </row>
    <row r="52" spans="1:10" x14ac:dyDescent="0.55000000000000004">
      <c r="A52" s="184">
        <f>'PAZ ve SATIŞ PL'!A56</f>
        <v>0</v>
      </c>
      <c r="B52" s="184"/>
      <c r="C52" s="5">
        <f>'PAZ ve SATIŞ PL'!C56</f>
        <v>0</v>
      </c>
      <c r="D52" s="15">
        <f>'PAZ ve SATIŞ PL'!D56</f>
        <v>0</v>
      </c>
      <c r="E52" s="1">
        <f t="shared" si="3"/>
        <v>0</v>
      </c>
      <c r="F52" s="45"/>
      <c r="G52" s="3">
        <f t="shared" si="4"/>
        <v>0</v>
      </c>
      <c r="H52" s="5">
        <f t="shared" si="5"/>
        <v>0</v>
      </c>
      <c r="I52" s="3">
        <f t="shared" si="6"/>
        <v>0</v>
      </c>
      <c r="J52" s="47"/>
    </row>
    <row r="53" spans="1:10" x14ac:dyDescent="0.55000000000000004">
      <c r="A53" s="184">
        <f>'PAZ ve SATIŞ PL'!A57</f>
        <v>0</v>
      </c>
      <c r="B53" s="184"/>
      <c r="C53" s="5">
        <f>'PAZ ve SATIŞ PL'!C57</f>
        <v>0</v>
      </c>
      <c r="D53" s="15">
        <f>'PAZ ve SATIŞ PL'!D57</f>
        <v>0</v>
      </c>
      <c r="E53" s="1">
        <f t="shared" si="3"/>
        <v>0</v>
      </c>
      <c r="F53" s="45"/>
      <c r="G53" s="3">
        <f t="shared" si="4"/>
        <v>0</v>
      </c>
      <c r="H53" s="5">
        <f t="shared" si="5"/>
        <v>0</v>
      </c>
      <c r="I53" s="3">
        <f t="shared" si="6"/>
        <v>0</v>
      </c>
      <c r="J53" s="47"/>
    </row>
    <row r="54" spans="1:10" x14ac:dyDescent="0.55000000000000004">
      <c r="A54" s="184">
        <f>'PAZ ve SATIŞ PL'!A58</f>
        <v>0</v>
      </c>
      <c r="B54" s="184"/>
      <c r="C54" s="5">
        <f>'PAZ ve SATIŞ PL'!C58</f>
        <v>0</v>
      </c>
      <c r="D54" s="15">
        <f>'PAZ ve SATIŞ PL'!D58</f>
        <v>0</v>
      </c>
      <c r="E54" s="1">
        <f t="shared" si="3"/>
        <v>0</v>
      </c>
      <c r="F54" s="45"/>
      <c r="G54" s="3">
        <f t="shared" si="4"/>
        <v>0</v>
      </c>
      <c r="H54" s="5">
        <f t="shared" si="5"/>
        <v>0</v>
      </c>
      <c r="I54" s="3">
        <f t="shared" si="6"/>
        <v>0</v>
      </c>
      <c r="J54" s="47"/>
    </row>
    <row r="55" spans="1:10" x14ac:dyDescent="0.55000000000000004">
      <c r="A55" s="184">
        <f>'PAZ ve SATIŞ PL'!A59</f>
        <v>0</v>
      </c>
      <c r="B55" s="184"/>
      <c r="C55" s="5">
        <f>'PAZ ve SATIŞ PL'!C59</f>
        <v>0</v>
      </c>
      <c r="D55" s="15">
        <f>'PAZ ve SATIŞ PL'!D59</f>
        <v>0</v>
      </c>
      <c r="E55" s="1">
        <f t="shared" si="3"/>
        <v>0</v>
      </c>
      <c r="F55" s="45"/>
      <c r="G55" s="3">
        <f t="shared" si="4"/>
        <v>0</v>
      </c>
      <c r="H55" s="5">
        <f t="shared" si="5"/>
        <v>0</v>
      </c>
      <c r="I55" s="3">
        <f t="shared" si="6"/>
        <v>0</v>
      </c>
      <c r="J55" s="47"/>
    </row>
    <row r="56" spans="1:10" x14ac:dyDescent="0.55000000000000004">
      <c r="A56" s="184">
        <f>'PAZ ve SATIŞ PL'!A60</f>
        <v>0</v>
      </c>
      <c r="B56" s="184"/>
      <c r="C56" s="5">
        <f>'PAZ ve SATIŞ PL'!C60</f>
        <v>0</v>
      </c>
      <c r="D56" s="15">
        <f>'PAZ ve SATIŞ PL'!D60</f>
        <v>0</v>
      </c>
      <c r="E56" s="1">
        <f t="shared" si="3"/>
        <v>0</v>
      </c>
      <c r="F56" s="45"/>
      <c r="G56" s="3">
        <f t="shared" si="4"/>
        <v>0</v>
      </c>
      <c r="H56" s="5">
        <f t="shared" si="5"/>
        <v>0</v>
      </c>
      <c r="I56" s="3">
        <f t="shared" si="6"/>
        <v>0</v>
      </c>
      <c r="J56" s="47"/>
    </row>
    <row r="57" spans="1:10" x14ac:dyDescent="0.55000000000000004">
      <c r="A57" s="184">
        <f>'PAZ ve SATIŞ PL'!A61</f>
        <v>0</v>
      </c>
      <c r="B57" s="184"/>
      <c r="C57" s="5">
        <f>'PAZ ve SATIŞ PL'!C61</f>
        <v>0</v>
      </c>
      <c r="D57" s="15">
        <f>'PAZ ve SATIŞ PL'!D61</f>
        <v>0</v>
      </c>
      <c r="E57" s="1">
        <f t="shared" si="3"/>
        <v>0</v>
      </c>
      <c r="F57" s="45"/>
      <c r="G57" s="3">
        <f t="shared" si="4"/>
        <v>0</v>
      </c>
      <c r="H57" s="5">
        <f t="shared" si="5"/>
        <v>0</v>
      </c>
      <c r="I57" s="3">
        <f t="shared" si="6"/>
        <v>0</v>
      </c>
      <c r="J57" s="47"/>
    </row>
    <row r="58" spans="1:10" x14ac:dyDescent="0.55000000000000004">
      <c r="A58" s="184">
        <f>'PAZ ve SATIŞ PL'!A62</f>
        <v>0</v>
      </c>
      <c r="B58" s="184"/>
      <c r="C58" s="5">
        <f>'PAZ ve SATIŞ PL'!C62</f>
        <v>0</v>
      </c>
      <c r="D58" s="15">
        <f>'PAZ ve SATIŞ PL'!D62</f>
        <v>0</v>
      </c>
      <c r="E58" s="1">
        <f t="shared" si="3"/>
        <v>0</v>
      </c>
      <c r="F58" s="45"/>
      <c r="G58" s="3">
        <f t="shared" si="4"/>
        <v>0</v>
      </c>
      <c r="H58" s="5">
        <f t="shared" si="5"/>
        <v>0</v>
      </c>
      <c r="I58" s="3">
        <f t="shared" si="6"/>
        <v>0</v>
      </c>
      <c r="J58" s="47"/>
    </row>
    <row r="59" spans="1:10" x14ac:dyDescent="0.55000000000000004">
      <c r="A59" s="184">
        <f>'PAZ ve SATIŞ PL'!A63</f>
        <v>0</v>
      </c>
      <c r="B59" s="184"/>
      <c r="C59" s="5">
        <f>'PAZ ve SATIŞ PL'!C63</f>
        <v>0</v>
      </c>
      <c r="D59" s="15">
        <f>'PAZ ve SATIŞ PL'!D63</f>
        <v>0</v>
      </c>
      <c r="E59" s="1">
        <f t="shared" si="3"/>
        <v>0</v>
      </c>
      <c r="F59" s="45"/>
      <c r="G59" s="3">
        <f t="shared" si="4"/>
        <v>0</v>
      </c>
      <c r="H59" s="5">
        <f t="shared" si="5"/>
        <v>0</v>
      </c>
      <c r="I59" s="3">
        <f t="shared" si="6"/>
        <v>0</v>
      </c>
      <c r="J59" s="47"/>
    </row>
    <row r="60" spans="1:10" x14ac:dyDescent="0.55000000000000004">
      <c r="A60" s="184">
        <f>'PAZ ve SATIŞ PL'!A64</f>
        <v>0</v>
      </c>
      <c r="B60" s="184"/>
      <c r="C60" s="5">
        <f>'PAZ ve SATIŞ PL'!C64</f>
        <v>0</v>
      </c>
      <c r="D60" s="15">
        <f>'PAZ ve SATIŞ PL'!D64</f>
        <v>0</v>
      </c>
      <c r="E60" s="1">
        <f t="shared" si="3"/>
        <v>0</v>
      </c>
      <c r="F60" s="45"/>
      <c r="G60" s="3">
        <f t="shared" si="4"/>
        <v>0</v>
      </c>
      <c r="H60" s="5">
        <f t="shared" si="5"/>
        <v>0</v>
      </c>
      <c r="I60" s="3">
        <f t="shared" si="6"/>
        <v>0</v>
      </c>
      <c r="J60" s="47"/>
    </row>
    <row r="61" spans="1:10" x14ac:dyDescent="0.55000000000000004">
      <c r="A61" s="184">
        <f>'PAZ ve SATIŞ PL'!A65</f>
        <v>0</v>
      </c>
      <c r="B61" s="184"/>
      <c r="C61" s="5">
        <f>'PAZ ve SATIŞ PL'!C65</f>
        <v>0</v>
      </c>
      <c r="D61" s="15">
        <f>'PAZ ve SATIŞ PL'!D65</f>
        <v>0</v>
      </c>
      <c r="E61" s="1">
        <f t="shared" si="3"/>
        <v>0</v>
      </c>
      <c r="F61" s="45"/>
      <c r="G61" s="3">
        <f t="shared" si="4"/>
        <v>0</v>
      </c>
      <c r="H61" s="5">
        <f t="shared" si="5"/>
        <v>0</v>
      </c>
      <c r="I61" s="3">
        <f t="shared" si="6"/>
        <v>0</v>
      </c>
      <c r="J61" s="47"/>
    </row>
    <row r="62" spans="1:10" x14ac:dyDescent="0.55000000000000004">
      <c r="A62" s="184">
        <f>'PAZ ve SATIŞ PL'!A66</f>
        <v>0</v>
      </c>
      <c r="B62" s="184"/>
      <c r="C62" s="5">
        <f>'PAZ ve SATIŞ PL'!C66</f>
        <v>0</v>
      </c>
      <c r="D62" s="15">
        <f>'PAZ ve SATIŞ PL'!D66</f>
        <v>0</v>
      </c>
      <c r="E62" s="1">
        <f t="shared" si="3"/>
        <v>0</v>
      </c>
      <c r="F62" s="45"/>
      <c r="G62" s="3">
        <f t="shared" si="4"/>
        <v>0</v>
      </c>
      <c r="H62" s="5">
        <f t="shared" si="5"/>
        <v>0</v>
      </c>
      <c r="I62" s="3">
        <f t="shared" si="6"/>
        <v>0</v>
      </c>
      <c r="J62" s="47"/>
    </row>
    <row r="63" spans="1:10" x14ac:dyDescent="0.55000000000000004">
      <c r="A63" s="184">
        <f>'PAZ ve SATIŞ PL'!A67</f>
        <v>0</v>
      </c>
      <c r="B63" s="184"/>
      <c r="C63" s="5">
        <f>'PAZ ve SATIŞ PL'!C67</f>
        <v>0</v>
      </c>
      <c r="D63" s="15">
        <f>'PAZ ve SATIŞ PL'!D67</f>
        <v>0</v>
      </c>
      <c r="E63" s="1">
        <f t="shared" si="3"/>
        <v>0</v>
      </c>
      <c r="F63" s="45"/>
      <c r="G63" s="3">
        <f t="shared" si="4"/>
        <v>0</v>
      </c>
      <c r="H63" s="5">
        <f t="shared" si="5"/>
        <v>0</v>
      </c>
      <c r="I63" s="3">
        <f t="shared" si="6"/>
        <v>0</v>
      </c>
      <c r="J63" s="47"/>
    </row>
    <row r="64" spans="1:10" x14ac:dyDescent="0.55000000000000004">
      <c r="A64" s="184">
        <f>'PAZ ve SATIŞ PL'!A68</f>
        <v>0</v>
      </c>
      <c r="B64" s="184"/>
      <c r="C64" s="5">
        <f>'PAZ ve SATIŞ PL'!C68</f>
        <v>0</v>
      </c>
      <c r="D64" s="15">
        <f>'PAZ ve SATIŞ PL'!D68</f>
        <v>0</v>
      </c>
      <c r="E64" s="1">
        <f t="shared" si="3"/>
        <v>0</v>
      </c>
      <c r="F64" s="45"/>
      <c r="G64" s="3">
        <f t="shared" si="4"/>
        <v>0</v>
      </c>
      <c r="H64" s="5">
        <f t="shared" si="5"/>
        <v>0</v>
      </c>
      <c r="I64" s="3">
        <f t="shared" si="6"/>
        <v>0</v>
      </c>
      <c r="J64" s="47"/>
    </row>
    <row r="65" spans="1:10" x14ac:dyDescent="0.55000000000000004">
      <c r="A65" s="184">
        <f>'PAZ ve SATIŞ PL'!A69</f>
        <v>0</v>
      </c>
      <c r="B65" s="184"/>
      <c r="C65" s="5">
        <f>'PAZ ve SATIŞ PL'!C69</f>
        <v>0</v>
      </c>
      <c r="D65" s="15">
        <f>'PAZ ve SATIŞ PL'!D69</f>
        <v>0</v>
      </c>
      <c r="E65" s="1">
        <f t="shared" si="3"/>
        <v>0</v>
      </c>
      <c r="F65" s="45"/>
      <c r="G65" s="3">
        <f t="shared" si="4"/>
        <v>0</v>
      </c>
      <c r="H65" s="5">
        <f t="shared" si="5"/>
        <v>0</v>
      </c>
      <c r="I65" s="3">
        <f t="shared" si="6"/>
        <v>0</v>
      </c>
      <c r="J65" s="47"/>
    </row>
    <row r="66" spans="1:10" x14ac:dyDescent="0.55000000000000004">
      <c r="A66" s="184">
        <f>'PAZ ve SATIŞ PL'!A70</f>
        <v>0</v>
      </c>
      <c r="B66" s="184"/>
      <c r="C66" s="5">
        <f>'PAZ ve SATIŞ PL'!C70</f>
        <v>0</v>
      </c>
      <c r="D66" s="15">
        <f>'PAZ ve SATIŞ PL'!D70</f>
        <v>0</v>
      </c>
      <c r="E66" s="1">
        <f t="shared" si="3"/>
        <v>0</v>
      </c>
      <c r="F66" s="45"/>
      <c r="G66" s="3">
        <f t="shared" si="4"/>
        <v>0</v>
      </c>
      <c r="H66" s="5">
        <f t="shared" si="5"/>
        <v>0</v>
      </c>
      <c r="I66" s="3">
        <f t="shared" si="6"/>
        <v>0</v>
      </c>
      <c r="J66" s="47"/>
    </row>
    <row r="67" spans="1:10" x14ac:dyDescent="0.55000000000000004">
      <c r="A67" s="184">
        <f>'PAZ ve SATIŞ PL'!A71</f>
        <v>0</v>
      </c>
      <c r="B67" s="184"/>
      <c r="C67" s="5">
        <f>'PAZ ve SATIŞ PL'!C71</f>
        <v>0</v>
      </c>
      <c r="D67" s="15">
        <f>'PAZ ve SATIŞ PL'!D71</f>
        <v>0</v>
      </c>
      <c r="E67" s="1">
        <f t="shared" si="3"/>
        <v>0</v>
      </c>
      <c r="F67" s="45"/>
      <c r="G67" s="3">
        <f t="shared" si="4"/>
        <v>0</v>
      </c>
      <c r="H67" s="5">
        <f t="shared" si="5"/>
        <v>0</v>
      </c>
      <c r="I67" s="3">
        <f t="shared" si="6"/>
        <v>0</v>
      </c>
      <c r="J67" s="47"/>
    </row>
    <row r="68" spans="1:10" x14ac:dyDescent="0.55000000000000004">
      <c r="A68" s="184">
        <f>'PAZ ve SATIŞ PL'!A72</f>
        <v>0</v>
      </c>
      <c r="B68" s="184"/>
      <c r="C68" s="5">
        <f>'PAZ ve SATIŞ PL'!C72</f>
        <v>0</v>
      </c>
      <c r="D68" s="15">
        <f>'PAZ ve SATIŞ PL'!D72</f>
        <v>0</v>
      </c>
      <c r="E68" s="1">
        <f t="shared" si="3"/>
        <v>0</v>
      </c>
      <c r="F68" s="45"/>
      <c r="G68" s="3">
        <f t="shared" si="4"/>
        <v>0</v>
      </c>
      <c r="H68" s="5">
        <f t="shared" si="5"/>
        <v>0</v>
      </c>
      <c r="I68" s="3">
        <f t="shared" si="6"/>
        <v>0</v>
      </c>
      <c r="J68" s="47"/>
    </row>
    <row r="69" spans="1:10" x14ac:dyDescent="0.55000000000000004">
      <c r="A69" s="184">
        <f>'PAZ ve SATIŞ PL'!A73</f>
        <v>0</v>
      </c>
      <c r="B69" s="184"/>
      <c r="C69" s="5">
        <f>'PAZ ve SATIŞ PL'!C73</f>
        <v>0</v>
      </c>
      <c r="D69" s="15">
        <f>'PAZ ve SATIŞ PL'!D73</f>
        <v>0</v>
      </c>
      <c r="E69" s="1">
        <f t="shared" si="3"/>
        <v>0</v>
      </c>
      <c r="F69" s="45"/>
      <c r="G69" s="3">
        <f t="shared" si="4"/>
        <v>0</v>
      </c>
      <c r="H69" s="5">
        <f t="shared" si="5"/>
        <v>0</v>
      </c>
      <c r="I69" s="3">
        <f t="shared" si="6"/>
        <v>0</v>
      </c>
      <c r="J69" s="47"/>
    </row>
    <row r="70" spans="1:10" x14ac:dyDescent="0.55000000000000004">
      <c r="A70" s="184">
        <f>'PAZ ve SATIŞ PL'!A74</f>
        <v>0</v>
      </c>
      <c r="B70" s="184"/>
      <c r="C70" s="5">
        <f>'PAZ ve SATIŞ PL'!C74</f>
        <v>0</v>
      </c>
      <c r="D70" s="15">
        <f>'PAZ ve SATIŞ PL'!D74</f>
        <v>0</v>
      </c>
      <c r="E70" s="1">
        <f t="shared" si="3"/>
        <v>0</v>
      </c>
      <c r="F70" s="45"/>
      <c r="G70" s="3">
        <f t="shared" si="4"/>
        <v>0</v>
      </c>
      <c r="H70" s="5">
        <f t="shared" si="5"/>
        <v>0</v>
      </c>
      <c r="I70" s="3">
        <f t="shared" si="6"/>
        <v>0</v>
      </c>
      <c r="J70" s="47"/>
    </row>
    <row r="71" spans="1:10" x14ac:dyDescent="0.55000000000000004">
      <c r="A71" s="184">
        <f>'PAZ ve SATIŞ PL'!A75</f>
        <v>0</v>
      </c>
      <c r="B71" s="184"/>
      <c r="C71" s="5">
        <f>'PAZ ve SATIŞ PL'!C75</f>
        <v>0</v>
      </c>
      <c r="D71" s="15">
        <f>'PAZ ve SATIŞ PL'!D75</f>
        <v>0</v>
      </c>
      <c r="E71" s="1">
        <f t="shared" si="3"/>
        <v>0</v>
      </c>
      <c r="F71" s="45"/>
      <c r="G71" s="3">
        <f t="shared" si="4"/>
        <v>0</v>
      </c>
      <c r="H71" s="5">
        <f t="shared" si="5"/>
        <v>0</v>
      </c>
      <c r="I71" s="3">
        <f t="shared" si="6"/>
        <v>0</v>
      </c>
      <c r="J71" s="47"/>
    </row>
    <row r="72" spans="1:10" x14ac:dyDescent="0.55000000000000004">
      <c r="A72" s="184">
        <f>'PAZ ve SATIŞ PL'!A76</f>
        <v>0</v>
      </c>
      <c r="B72" s="184"/>
      <c r="C72" s="5">
        <f>'PAZ ve SATIŞ PL'!C76</f>
        <v>0</v>
      </c>
      <c r="D72" s="15">
        <f>'PAZ ve SATIŞ PL'!D76</f>
        <v>0</v>
      </c>
      <c r="E72" s="1">
        <f t="shared" si="3"/>
        <v>0</v>
      </c>
      <c r="F72" s="45"/>
      <c r="G72" s="3">
        <f t="shared" si="4"/>
        <v>0</v>
      </c>
      <c r="H72" s="5">
        <f t="shared" si="5"/>
        <v>0</v>
      </c>
      <c r="I72" s="3">
        <f t="shared" si="6"/>
        <v>0</v>
      </c>
      <c r="J72" s="47"/>
    </row>
    <row r="73" spans="1:10" x14ac:dyDescent="0.55000000000000004">
      <c r="A73" s="184">
        <f>'PAZ ve SATIŞ PL'!A77</f>
        <v>0</v>
      </c>
      <c r="B73" s="184"/>
      <c r="C73" s="5">
        <f>'PAZ ve SATIŞ PL'!C77</f>
        <v>0</v>
      </c>
      <c r="D73" s="15">
        <f>'PAZ ve SATIŞ PL'!D77</f>
        <v>0</v>
      </c>
      <c r="E73" s="1">
        <f t="shared" si="3"/>
        <v>0</v>
      </c>
      <c r="F73" s="45"/>
      <c r="G73" s="3">
        <f t="shared" si="4"/>
        <v>0</v>
      </c>
      <c r="H73" s="5">
        <f t="shared" si="5"/>
        <v>0</v>
      </c>
      <c r="I73" s="3">
        <f t="shared" si="6"/>
        <v>0</v>
      </c>
      <c r="J73" s="47"/>
    </row>
    <row r="74" spans="1:10" x14ac:dyDescent="0.55000000000000004">
      <c r="A74" s="184">
        <f>'PAZ ve SATIŞ PL'!A78</f>
        <v>0</v>
      </c>
      <c r="B74" s="184"/>
      <c r="C74" s="5">
        <f>'PAZ ve SATIŞ PL'!C78</f>
        <v>0</v>
      </c>
      <c r="D74" s="15">
        <f>'PAZ ve SATIŞ PL'!D78</f>
        <v>0</v>
      </c>
      <c r="E74" s="1">
        <f t="shared" si="3"/>
        <v>0</v>
      </c>
      <c r="F74" s="45"/>
      <c r="G74" s="3">
        <f t="shared" si="4"/>
        <v>0</v>
      </c>
      <c r="H74" s="5">
        <f t="shared" si="5"/>
        <v>0</v>
      </c>
      <c r="I74" s="3">
        <f t="shared" si="6"/>
        <v>0</v>
      </c>
      <c r="J74" s="47"/>
    </row>
    <row r="75" spans="1:10" x14ac:dyDescent="0.55000000000000004">
      <c r="A75" s="184">
        <f>'PAZ ve SATIŞ PL'!A79</f>
        <v>0</v>
      </c>
      <c r="B75" s="184"/>
      <c r="C75" s="5">
        <f>'PAZ ve SATIŞ PL'!C79</f>
        <v>0</v>
      </c>
      <c r="D75" s="15">
        <f>'PAZ ve SATIŞ PL'!D79</f>
        <v>0</v>
      </c>
      <c r="E75" s="1">
        <f t="shared" si="3"/>
        <v>0</v>
      </c>
      <c r="F75" s="45"/>
      <c r="G75" s="3">
        <f t="shared" si="4"/>
        <v>0</v>
      </c>
      <c r="H75" s="5">
        <f t="shared" si="5"/>
        <v>0</v>
      </c>
      <c r="I75" s="3">
        <f t="shared" si="6"/>
        <v>0</v>
      </c>
      <c r="J75" s="47"/>
    </row>
    <row r="76" spans="1:10" x14ac:dyDescent="0.55000000000000004">
      <c r="A76" s="184">
        <f>'PAZ ve SATIŞ PL'!A80</f>
        <v>0</v>
      </c>
      <c r="B76" s="184"/>
      <c r="C76" s="5">
        <f>'PAZ ve SATIŞ PL'!C80</f>
        <v>0</v>
      </c>
      <c r="D76" s="15">
        <f>'PAZ ve SATIŞ PL'!D80</f>
        <v>0</v>
      </c>
      <c r="E76" s="1">
        <f t="shared" si="3"/>
        <v>0</v>
      </c>
      <c r="F76" s="45"/>
      <c r="G76" s="3">
        <f t="shared" si="4"/>
        <v>0</v>
      </c>
      <c r="H76" s="5">
        <f t="shared" si="5"/>
        <v>0</v>
      </c>
      <c r="I76" s="3">
        <f t="shared" si="6"/>
        <v>0</v>
      </c>
      <c r="J76" s="47"/>
    </row>
    <row r="77" spans="1:10" x14ac:dyDescent="0.55000000000000004">
      <c r="A77" s="184">
        <f>'PAZ ve SATIŞ PL'!A81</f>
        <v>0</v>
      </c>
      <c r="B77" s="184"/>
      <c r="C77" s="5">
        <f>'PAZ ve SATIŞ PL'!C81</f>
        <v>0</v>
      </c>
      <c r="D77" s="15">
        <f>'PAZ ve SATIŞ PL'!D81</f>
        <v>0</v>
      </c>
      <c r="E77" s="1">
        <f t="shared" si="3"/>
        <v>0</v>
      </c>
      <c r="F77" s="45"/>
      <c r="G77" s="3">
        <f t="shared" si="4"/>
        <v>0</v>
      </c>
      <c r="H77" s="5">
        <f t="shared" si="5"/>
        <v>0</v>
      </c>
      <c r="I77" s="3">
        <f t="shared" si="6"/>
        <v>0</v>
      </c>
      <c r="J77" s="47"/>
    </row>
    <row r="78" spans="1:10" x14ac:dyDescent="0.55000000000000004">
      <c r="A78" s="184">
        <f>'PAZ ve SATIŞ PL'!A82</f>
        <v>0</v>
      </c>
      <c r="B78" s="184"/>
      <c r="C78" s="5">
        <f>'PAZ ve SATIŞ PL'!C82</f>
        <v>0</v>
      </c>
      <c r="D78" s="15">
        <f>'PAZ ve SATIŞ PL'!D82</f>
        <v>0</v>
      </c>
      <c r="E78" s="1">
        <f t="shared" si="3"/>
        <v>0</v>
      </c>
      <c r="F78" s="45"/>
      <c r="G78" s="3">
        <f t="shared" si="4"/>
        <v>0</v>
      </c>
      <c r="H78" s="5">
        <f t="shared" si="5"/>
        <v>0</v>
      </c>
      <c r="I78" s="3">
        <f t="shared" si="6"/>
        <v>0</v>
      </c>
      <c r="J78" s="47"/>
    </row>
    <row r="79" spans="1:10" x14ac:dyDescent="0.55000000000000004">
      <c r="A79" s="184">
        <f>'PAZ ve SATIŞ PL'!A83</f>
        <v>0</v>
      </c>
      <c r="B79" s="184"/>
      <c r="C79" s="5">
        <f>'PAZ ve SATIŞ PL'!C83</f>
        <v>0</v>
      </c>
      <c r="D79" s="15">
        <f>'PAZ ve SATIŞ PL'!D83</f>
        <v>0</v>
      </c>
      <c r="E79" s="1">
        <f t="shared" si="3"/>
        <v>0</v>
      </c>
      <c r="F79" s="45"/>
      <c r="G79" s="3">
        <f t="shared" si="4"/>
        <v>0</v>
      </c>
      <c r="H79" s="5">
        <f t="shared" si="5"/>
        <v>0</v>
      </c>
      <c r="I79" s="3">
        <f t="shared" si="6"/>
        <v>0</v>
      </c>
      <c r="J79" s="47"/>
    </row>
    <row r="80" spans="1:10" x14ac:dyDescent="0.55000000000000004">
      <c r="A80" s="184">
        <f>'PAZ ve SATIŞ PL'!A84</f>
        <v>0</v>
      </c>
      <c r="B80" s="184"/>
      <c r="C80" s="5">
        <f>'PAZ ve SATIŞ PL'!C84</f>
        <v>0</v>
      </c>
      <c r="D80" s="15">
        <f>'PAZ ve SATIŞ PL'!D84</f>
        <v>0</v>
      </c>
      <c r="E80" s="1">
        <f t="shared" si="3"/>
        <v>0</v>
      </c>
      <c r="F80" s="45"/>
      <c r="G80" s="3">
        <f t="shared" si="4"/>
        <v>0</v>
      </c>
      <c r="H80" s="5">
        <f t="shared" si="5"/>
        <v>0</v>
      </c>
      <c r="I80" s="3">
        <f t="shared" si="6"/>
        <v>0</v>
      </c>
      <c r="J80" s="47"/>
    </row>
    <row r="81" spans="1:10" x14ac:dyDescent="0.55000000000000004">
      <c r="A81" s="184">
        <f>'PAZ ve SATIŞ PL'!A85</f>
        <v>0</v>
      </c>
      <c r="B81" s="184"/>
      <c r="C81" s="5">
        <f>'PAZ ve SATIŞ PL'!C85</f>
        <v>0</v>
      </c>
      <c r="D81" s="15">
        <f>'PAZ ve SATIŞ PL'!D85</f>
        <v>0</v>
      </c>
      <c r="E81" s="1">
        <f t="shared" si="3"/>
        <v>0</v>
      </c>
      <c r="F81" s="45"/>
      <c r="G81" s="3">
        <f t="shared" si="4"/>
        <v>0</v>
      </c>
      <c r="H81" s="5">
        <f t="shared" si="5"/>
        <v>0</v>
      </c>
      <c r="I81" s="3">
        <f t="shared" si="6"/>
        <v>0</v>
      </c>
      <c r="J81" s="47"/>
    </row>
    <row r="82" spans="1:10" x14ac:dyDescent="0.55000000000000004">
      <c r="A82" s="184">
        <f>'PAZ ve SATIŞ PL'!A86</f>
        <v>0</v>
      </c>
      <c r="B82" s="184"/>
      <c r="C82" s="5">
        <f>'PAZ ve SATIŞ PL'!C86</f>
        <v>0</v>
      </c>
      <c r="D82" s="15">
        <f>'PAZ ve SATIŞ PL'!D86</f>
        <v>0</v>
      </c>
      <c r="E82" s="1">
        <f t="shared" si="3"/>
        <v>0</v>
      </c>
      <c r="F82" s="45"/>
      <c r="G82" s="3">
        <f t="shared" si="4"/>
        <v>0</v>
      </c>
      <c r="H82" s="5">
        <f t="shared" si="5"/>
        <v>0</v>
      </c>
      <c r="I82" s="3">
        <f t="shared" si="6"/>
        <v>0</v>
      </c>
      <c r="J82" s="47"/>
    </row>
    <row r="83" spans="1:10" x14ac:dyDescent="0.55000000000000004">
      <c r="A83" s="184">
        <f>'PAZ ve SATIŞ PL'!A87</f>
        <v>0</v>
      </c>
      <c r="B83" s="184"/>
      <c r="C83" s="5">
        <f>'PAZ ve SATIŞ PL'!C87</f>
        <v>0</v>
      </c>
      <c r="D83" s="15">
        <f>'PAZ ve SATIŞ PL'!D87</f>
        <v>0</v>
      </c>
      <c r="E83" s="1">
        <f t="shared" si="3"/>
        <v>0</v>
      </c>
      <c r="F83" s="45"/>
      <c r="G83" s="3">
        <f t="shared" si="4"/>
        <v>0</v>
      </c>
      <c r="H83" s="5">
        <f t="shared" si="5"/>
        <v>0</v>
      </c>
      <c r="I83" s="3">
        <f t="shared" si="6"/>
        <v>0</v>
      </c>
      <c r="J83" s="47"/>
    </row>
    <row r="84" spans="1:10" x14ac:dyDescent="0.55000000000000004">
      <c r="A84" s="184">
        <f>'PAZ ve SATIŞ PL'!A88</f>
        <v>0</v>
      </c>
      <c r="B84" s="184"/>
      <c r="C84" s="5">
        <f>'PAZ ve SATIŞ PL'!C88</f>
        <v>0</v>
      </c>
      <c r="D84" s="15">
        <f>'PAZ ve SATIŞ PL'!D88</f>
        <v>0</v>
      </c>
      <c r="E84" s="1">
        <f t="shared" si="3"/>
        <v>0</v>
      </c>
      <c r="F84" s="45"/>
      <c r="G84" s="3">
        <f t="shared" si="4"/>
        <v>0</v>
      </c>
      <c r="H84" s="5">
        <f t="shared" si="5"/>
        <v>0</v>
      </c>
      <c r="I84" s="3">
        <f t="shared" si="6"/>
        <v>0</v>
      </c>
      <c r="J84" s="47"/>
    </row>
    <row r="85" spans="1:10" x14ac:dyDescent="0.55000000000000004">
      <c r="A85" s="184">
        <f>'PAZ ve SATIŞ PL'!A89</f>
        <v>0</v>
      </c>
      <c r="B85" s="184"/>
      <c r="C85" s="5">
        <f>'PAZ ve SATIŞ PL'!C89</f>
        <v>0</v>
      </c>
      <c r="D85" s="15">
        <f>'PAZ ve SATIŞ PL'!D89</f>
        <v>0</v>
      </c>
      <c r="E85" s="1">
        <f>C85*D85</f>
        <v>0</v>
      </c>
      <c r="F85" s="45"/>
      <c r="G85" s="3">
        <f t="shared" si="4"/>
        <v>0</v>
      </c>
      <c r="H85" s="5">
        <f t="shared" si="5"/>
        <v>0</v>
      </c>
      <c r="I85" s="3">
        <f t="shared" si="6"/>
        <v>0</v>
      </c>
      <c r="J85" s="47"/>
    </row>
    <row r="86" spans="1:10" x14ac:dyDescent="0.55000000000000004">
      <c r="A86" s="184">
        <f>'PAZ ve SATIŞ PL'!A90</f>
        <v>0</v>
      </c>
      <c r="B86" s="184"/>
      <c r="C86" s="5">
        <f>'PAZ ve SATIŞ PL'!C90</f>
        <v>0</v>
      </c>
      <c r="D86" s="15">
        <f>'PAZ ve SATIŞ PL'!D90</f>
        <v>0</v>
      </c>
      <c r="E86" s="1">
        <f t="shared" ref="E86:E92" si="7">C86*D86</f>
        <v>0</v>
      </c>
      <c r="F86" s="45"/>
      <c r="G86" s="3">
        <f t="shared" si="4"/>
        <v>0</v>
      </c>
      <c r="H86" s="5">
        <f t="shared" si="5"/>
        <v>0</v>
      </c>
      <c r="I86" s="3">
        <f t="shared" si="6"/>
        <v>0</v>
      </c>
      <c r="J86" s="47"/>
    </row>
    <row r="87" spans="1:10" x14ac:dyDescent="0.55000000000000004">
      <c r="A87" s="184">
        <f>'PAZ ve SATIŞ PL'!A91</f>
        <v>0</v>
      </c>
      <c r="B87" s="184"/>
      <c r="C87" s="5">
        <f>'PAZ ve SATIŞ PL'!C91</f>
        <v>0</v>
      </c>
      <c r="D87" s="15">
        <f>'PAZ ve SATIŞ PL'!D91</f>
        <v>0</v>
      </c>
      <c r="E87" s="1">
        <f t="shared" si="7"/>
        <v>0</v>
      </c>
      <c r="F87" s="45"/>
      <c r="G87" s="3">
        <f t="shared" si="4"/>
        <v>0</v>
      </c>
      <c r="H87" s="5">
        <f t="shared" si="5"/>
        <v>0</v>
      </c>
      <c r="I87" s="3">
        <f t="shared" si="6"/>
        <v>0</v>
      </c>
      <c r="J87" s="47"/>
    </row>
    <row r="88" spans="1:10" x14ac:dyDescent="0.55000000000000004">
      <c r="A88" s="184">
        <f>'PAZ ve SATIŞ PL'!A92</f>
        <v>0</v>
      </c>
      <c r="B88" s="184"/>
      <c r="C88" s="5">
        <f>'PAZ ve SATIŞ PL'!C92</f>
        <v>0</v>
      </c>
      <c r="D88" s="15">
        <f>'PAZ ve SATIŞ PL'!D92</f>
        <v>0</v>
      </c>
      <c r="E88" s="1">
        <f t="shared" si="7"/>
        <v>0</v>
      </c>
      <c r="F88" s="45"/>
      <c r="G88" s="3">
        <f t="shared" si="4"/>
        <v>0</v>
      </c>
      <c r="H88" s="5">
        <f t="shared" si="5"/>
        <v>0</v>
      </c>
      <c r="I88" s="3">
        <f t="shared" si="6"/>
        <v>0</v>
      </c>
      <c r="J88" s="47"/>
    </row>
    <row r="89" spans="1:10" x14ac:dyDescent="0.55000000000000004">
      <c r="A89" s="184">
        <f>'PAZ ve SATIŞ PL'!A93</f>
        <v>0</v>
      </c>
      <c r="B89" s="184"/>
      <c r="C89" s="5">
        <f>'PAZ ve SATIŞ PL'!C93</f>
        <v>0</v>
      </c>
      <c r="D89" s="15">
        <f>'PAZ ve SATIŞ PL'!D93</f>
        <v>0</v>
      </c>
      <c r="E89" s="1">
        <f t="shared" si="7"/>
        <v>0</v>
      </c>
      <c r="F89" s="45"/>
      <c r="G89" s="3">
        <f t="shared" si="4"/>
        <v>0</v>
      </c>
      <c r="H89" s="5">
        <f t="shared" si="5"/>
        <v>0</v>
      </c>
      <c r="I89" s="3">
        <f t="shared" si="6"/>
        <v>0</v>
      </c>
      <c r="J89" s="47"/>
    </row>
    <row r="90" spans="1:10" x14ac:dyDescent="0.55000000000000004">
      <c r="A90" s="184">
        <f>'PAZ ve SATIŞ PL'!A94</f>
        <v>0</v>
      </c>
      <c r="B90" s="184"/>
      <c r="C90" s="5">
        <f>'PAZ ve SATIŞ PL'!C94</f>
        <v>0</v>
      </c>
      <c r="D90" s="15">
        <f>'PAZ ve SATIŞ PL'!D94</f>
        <v>0</v>
      </c>
      <c r="E90" s="1">
        <f t="shared" si="7"/>
        <v>0</v>
      </c>
      <c r="F90" s="45"/>
      <c r="G90" s="3">
        <f t="shared" si="4"/>
        <v>0</v>
      </c>
      <c r="H90" s="5">
        <f t="shared" si="5"/>
        <v>0</v>
      </c>
      <c r="I90" s="3">
        <f t="shared" si="6"/>
        <v>0</v>
      </c>
      <c r="J90" s="47"/>
    </row>
    <row r="91" spans="1:10" x14ac:dyDescent="0.55000000000000004">
      <c r="A91" s="184">
        <f>'PAZ ve SATIŞ PL'!A95</f>
        <v>0</v>
      </c>
      <c r="B91" s="184"/>
      <c r="C91" s="5">
        <f>'PAZ ve SATIŞ PL'!C95</f>
        <v>0</v>
      </c>
      <c r="D91" s="15">
        <f>'PAZ ve SATIŞ PL'!D95</f>
        <v>0</v>
      </c>
      <c r="E91" s="1">
        <f t="shared" si="7"/>
        <v>0</v>
      </c>
      <c r="F91" s="45"/>
      <c r="G91" s="3">
        <f t="shared" si="4"/>
        <v>0</v>
      </c>
      <c r="H91" s="5">
        <f t="shared" si="5"/>
        <v>0</v>
      </c>
      <c r="I91" s="3">
        <f t="shared" si="6"/>
        <v>0</v>
      </c>
      <c r="J91" s="47"/>
    </row>
    <row r="92" spans="1:10" x14ac:dyDescent="0.55000000000000004">
      <c r="A92" s="184">
        <f>'PAZ ve SATIŞ PL'!A96</f>
        <v>0</v>
      </c>
      <c r="B92" s="184"/>
      <c r="C92" s="5">
        <f>'PAZ ve SATIŞ PL'!C96</f>
        <v>0</v>
      </c>
      <c r="D92" s="15">
        <f>'PAZ ve SATIŞ PL'!D96</f>
        <v>0</v>
      </c>
      <c r="E92" s="1">
        <f t="shared" si="7"/>
        <v>0</v>
      </c>
      <c r="F92" s="45"/>
      <c r="G92" s="3">
        <f t="shared" si="4"/>
        <v>0</v>
      </c>
      <c r="H92" s="5">
        <f t="shared" si="5"/>
        <v>0</v>
      </c>
      <c r="I92" s="3">
        <f t="shared" si="6"/>
        <v>0</v>
      </c>
      <c r="J92" s="47"/>
    </row>
  </sheetData>
  <sheetProtection sheet="1" objects="1" scenarios="1" formatColumns="0" formatRows="0" selectLockedCells="1"/>
  <mergeCells count="78">
    <mergeCell ref="A1:J1"/>
    <mergeCell ref="A2:J2"/>
    <mergeCell ref="A10:B10"/>
    <mergeCell ref="A11:B11"/>
    <mergeCell ref="A12:B12"/>
    <mergeCell ref="A6:B6"/>
    <mergeCell ref="A7:B7"/>
    <mergeCell ref="A9:B9"/>
    <mergeCell ref="A8:B8"/>
    <mergeCell ref="A32:B32"/>
    <mergeCell ref="A33:B33"/>
    <mergeCell ref="A30:B30"/>
    <mergeCell ref="A31:B31"/>
    <mergeCell ref="A3:B3"/>
    <mergeCell ref="A4:B4"/>
    <mergeCell ref="A5:B5"/>
    <mergeCell ref="A13:B13"/>
    <mergeCell ref="A14:B14"/>
    <mergeCell ref="A15:C15"/>
    <mergeCell ref="A38:B38"/>
    <mergeCell ref="A39:B39"/>
    <mergeCell ref="A36:B36"/>
    <mergeCell ref="A37:B37"/>
    <mergeCell ref="A34:B34"/>
    <mergeCell ref="A35:B35"/>
    <mergeCell ref="A44:B44"/>
    <mergeCell ref="A45:B45"/>
    <mergeCell ref="A42:B42"/>
    <mergeCell ref="A43:B43"/>
    <mergeCell ref="A40:B40"/>
    <mergeCell ref="A41:B41"/>
    <mergeCell ref="A50:B50"/>
    <mergeCell ref="A51:B51"/>
    <mergeCell ref="A48:B48"/>
    <mergeCell ref="A49:B49"/>
    <mergeCell ref="A46:B46"/>
    <mergeCell ref="A47:B47"/>
    <mergeCell ref="A56:B56"/>
    <mergeCell ref="A57:B57"/>
    <mergeCell ref="A54:B54"/>
    <mergeCell ref="A55:B55"/>
    <mergeCell ref="A52:B52"/>
    <mergeCell ref="A53:B53"/>
    <mergeCell ref="A62:B62"/>
    <mergeCell ref="A63:B63"/>
    <mergeCell ref="A60:B60"/>
    <mergeCell ref="A61:B61"/>
    <mergeCell ref="A58:B58"/>
    <mergeCell ref="A59:B59"/>
    <mergeCell ref="A68:B68"/>
    <mergeCell ref="A69:B69"/>
    <mergeCell ref="A66:B66"/>
    <mergeCell ref="A67:B67"/>
    <mergeCell ref="A64:B64"/>
    <mergeCell ref="A65:B65"/>
    <mergeCell ref="A74:B74"/>
    <mergeCell ref="A75:B75"/>
    <mergeCell ref="A72:B72"/>
    <mergeCell ref="A73:B73"/>
    <mergeCell ref="A70:B70"/>
    <mergeCell ref="A71:B71"/>
    <mergeCell ref="A80:B80"/>
    <mergeCell ref="A81:B81"/>
    <mergeCell ref="A78:B78"/>
    <mergeCell ref="A79:B79"/>
    <mergeCell ref="A76:B76"/>
    <mergeCell ref="A77:B77"/>
    <mergeCell ref="A86:B86"/>
    <mergeCell ref="A87:B87"/>
    <mergeCell ref="A84:B84"/>
    <mergeCell ref="A85:B85"/>
    <mergeCell ref="A82:B82"/>
    <mergeCell ref="A83:B83"/>
    <mergeCell ref="A92:B92"/>
    <mergeCell ref="A90:B90"/>
    <mergeCell ref="A91:B91"/>
    <mergeCell ref="A88:B88"/>
    <mergeCell ref="A89:B89"/>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N32"/>
  <sheetViews>
    <sheetView topLeftCell="A12" zoomScaleNormal="100" workbookViewId="0">
      <selection activeCell="D6" sqref="D6:E29"/>
    </sheetView>
  </sheetViews>
  <sheetFormatPr defaultRowHeight="14.4" x14ac:dyDescent="0.55000000000000004"/>
  <cols>
    <col min="1" max="1" width="10.15625" customWidth="1"/>
    <col min="2" max="2" width="9.62890625" customWidth="1"/>
    <col min="3" max="3" width="9.47265625" customWidth="1"/>
    <col min="14" max="14" width="17.05078125" customWidth="1"/>
  </cols>
  <sheetData>
    <row r="1" spans="1:14" ht="18.600000000000001" thickBot="1" x14ac:dyDescent="0.75">
      <c r="A1" s="100" t="s">
        <v>45</v>
      </c>
      <c r="B1" s="101"/>
      <c r="C1" s="101"/>
      <c r="D1" s="101"/>
      <c r="E1" s="101"/>
      <c r="F1" s="101"/>
      <c r="G1" s="101"/>
      <c r="H1" s="101"/>
      <c r="I1" s="101"/>
      <c r="J1" s="101"/>
      <c r="K1" s="101"/>
      <c r="L1" s="101"/>
      <c r="M1" s="101"/>
      <c r="N1" s="102"/>
    </row>
    <row r="2" spans="1:14" ht="14.4" customHeight="1" x14ac:dyDescent="0.55000000000000004">
      <c r="A2" s="206" t="s">
        <v>66</v>
      </c>
      <c r="B2" s="207"/>
      <c r="C2" s="207"/>
      <c r="D2" s="207"/>
      <c r="E2" s="207"/>
      <c r="F2" s="207"/>
      <c r="G2" s="207"/>
      <c r="H2" s="207"/>
      <c r="I2" s="207"/>
      <c r="J2" s="207"/>
      <c r="K2" s="207"/>
      <c r="L2" s="207"/>
      <c r="M2" s="207"/>
      <c r="N2" s="208"/>
    </row>
    <row r="3" spans="1:14" ht="19.2" customHeight="1" x14ac:dyDescent="0.55000000000000004">
      <c r="A3" s="209"/>
      <c r="B3" s="190"/>
      <c r="C3" s="190"/>
      <c r="D3" s="190"/>
      <c r="E3" s="190"/>
      <c r="F3" s="190"/>
      <c r="G3" s="190"/>
      <c r="H3" s="190"/>
      <c r="I3" s="190"/>
      <c r="J3" s="190"/>
      <c r="K3" s="190"/>
      <c r="L3" s="190"/>
      <c r="M3" s="190"/>
      <c r="N3" s="210"/>
    </row>
    <row r="4" spans="1:14" ht="14.7" thickBot="1" x14ac:dyDescent="0.6">
      <c r="A4" s="211"/>
      <c r="B4" s="212"/>
      <c r="C4" s="212"/>
      <c r="D4" s="212"/>
      <c r="E4" s="212"/>
      <c r="F4" s="212"/>
      <c r="G4" s="212"/>
      <c r="H4" s="212"/>
      <c r="I4" s="212"/>
      <c r="J4" s="212"/>
      <c r="K4" s="212"/>
      <c r="L4" s="212"/>
      <c r="M4" s="212"/>
      <c r="N4" s="213"/>
    </row>
    <row r="5" spans="1:14" x14ac:dyDescent="0.55000000000000004">
      <c r="A5" s="231" t="s">
        <v>37</v>
      </c>
      <c r="B5" s="202"/>
      <c r="C5" s="202"/>
      <c r="D5" s="202" t="s">
        <v>53</v>
      </c>
      <c r="E5" s="203"/>
      <c r="F5" s="219" t="s">
        <v>58</v>
      </c>
      <c r="G5" s="220"/>
      <c r="H5" s="220"/>
      <c r="I5" s="220"/>
      <c r="J5" s="223" t="s">
        <v>62</v>
      </c>
      <c r="K5" s="230"/>
      <c r="L5" s="223" t="s">
        <v>207</v>
      </c>
      <c r="M5" s="224"/>
      <c r="N5" s="225"/>
    </row>
    <row r="6" spans="1:14" x14ac:dyDescent="0.55000000000000004">
      <c r="A6" s="197" t="s">
        <v>55</v>
      </c>
      <c r="B6" s="198"/>
      <c r="C6" s="199"/>
      <c r="D6" s="138">
        <f>L11</f>
        <v>2200</v>
      </c>
      <c r="E6" s="204"/>
      <c r="F6" s="96" t="s">
        <v>59</v>
      </c>
      <c r="G6" s="97"/>
      <c r="H6" s="97"/>
      <c r="I6" s="97"/>
      <c r="J6" s="88">
        <v>0</v>
      </c>
      <c r="K6" s="88"/>
      <c r="L6" s="153">
        <v>0</v>
      </c>
      <c r="M6" s="153"/>
      <c r="N6" s="154"/>
    </row>
    <row r="7" spans="1:14" x14ac:dyDescent="0.55000000000000004">
      <c r="A7" s="197" t="s">
        <v>38</v>
      </c>
      <c r="B7" s="198"/>
      <c r="C7" s="199"/>
      <c r="D7" s="153">
        <v>1100</v>
      </c>
      <c r="E7" s="200"/>
      <c r="F7" s="96" t="s">
        <v>60</v>
      </c>
      <c r="G7" s="97"/>
      <c r="H7" s="97"/>
      <c r="I7" s="97"/>
      <c r="J7" s="88">
        <v>1</v>
      </c>
      <c r="K7" s="88"/>
      <c r="L7" s="153">
        <v>2200</v>
      </c>
      <c r="M7" s="153"/>
      <c r="N7" s="154"/>
    </row>
    <row r="8" spans="1:14" x14ac:dyDescent="0.55000000000000004">
      <c r="A8" s="197" t="s">
        <v>67</v>
      </c>
      <c r="B8" s="198"/>
      <c r="C8" s="199"/>
      <c r="D8" s="153">
        <v>100</v>
      </c>
      <c r="E8" s="200"/>
      <c r="F8" s="96" t="s">
        <v>61</v>
      </c>
      <c r="G8" s="97"/>
      <c r="H8" s="97"/>
      <c r="I8" s="97"/>
      <c r="J8" s="88"/>
      <c r="K8" s="88"/>
      <c r="L8" s="153"/>
      <c r="M8" s="153"/>
      <c r="N8" s="154"/>
    </row>
    <row r="9" spans="1:14" x14ac:dyDescent="0.55000000000000004">
      <c r="A9" s="197" t="s">
        <v>39</v>
      </c>
      <c r="B9" s="198"/>
      <c r="C9" s="199"/>
      <c r="D9" s="153">
        <v>50</v>
      </c>
      <c r="E9" s="200"/>
      <c r="F9" s="96" t="s">
        <v>198</v>
      </c>
      <c r="G9" s="97"/>
      <c r="H9" s="97"/>
      <c r="I9" s="97"/>
      <c r="J9" s="88"/>
      <c r="K9" s="88"/>
      <c r="L9" s="153"/>
      <c r="M9" s="153"/>
      <c r="N9" s="154"/>
    </row>
    <row r="10" spans="1:14" x14ac:dyDescent="0.55000000000000004">
      <c r="A10" s="197" t="s">
        <v>40</v>
      </c>
      <c r="B10" s="198"/>
      <c r="C10" s="199"/>
      <c r="D10" s="153">
        <v>120</v>
      </c>
      <c r="E10" s="200"/>
      <c r="F10" s="96" t="s">
        <v>63</v>
      </c>
      <c r="G10" s="97"/>
      <c r="H10" s="97"/>
      <c r="I10" s="97"/>
      <c r="J10" s="88"/>
      <c r="K10" s="88"/>
      <c r="L10" s="153"/>
      <c r="M10" s="153"/>
      <c r="N10" s="154"/>
    </row>
    <row r="11" spans="1:14" x14ac:dyDescent="0.55000000000000004">
      <c r="A11" s="197" t="s">
        <v>41</v>
      </c>
      <c r="B11" s="198"/>
      <c r="C11" s="199"/>
      <c r="D11" s="153">
        <v>80</v>
      </c>
      <c r="E11" s="200"/>
      <c r="F11" s="216" t="s">
        <v>64</v>
      </c>
      <c r="G11" s="217"/>
      <c r="H11" s="217"/>
      <c r="I11" s="217"/>
      <c r="J11" s="218">
        <f>SUM(J6:K10)</f>
        <v>1</v>
      </c>
      <c r="K11" s="218"/>
      <c r="L11" s="214">
        <f>SUM(L6:N10)</f>
        <v>2200</v>
      </c>
      <c r="M11" s="214"/>
      <c r="N11" s="215"/>
    </row>
    <row r="12" spans="1:14" x14ac:dyDescent="0.55000000000000004">
      <c r="A12" s="197" t="s">
        <v>42</v>
      </c>
      <c r="B12" s="198"/>
      <c r="C12" s="199"/>
      <c r="D12" s="153">
        <v>90</v>
      </c>
      <c r="E12" s="200"/>
      <c r="F12" s="235" t="s">
        <v>65</v>
      </c>
      <c r="G12" s="201"/>
      <c r="H12" s="201"/>
      <c r="I12" s="201"/>
      <c r="J12" s="201" t="s">
        <v>128</v>
      </c>
      <c r="K12" s="201"/>
      <c r="L12" s="221" t="s">
        <v>208</v>
      </c>
      <c r="M12" s="221"/>
      <c r="N12" s="222"/>
    </row>
    <row r="13" spans="1:14" x14ac:dyDescent="0.55000000000000004">
      <c r="A13" s="197" t="s">
        <v>43</v>
      </c>
      <c r="B13" s="198"/>
      <c r="C13" s="199"/>
      <c r="D13" s="153">
        <v>50</v>
      </c>
      <c r="E13" s="200"/>
      <c r="F13" s="96" t="s">
        <v>68</v>
      </c>
      <c r="G13" s="97"/>
      <c r="H13" s="97"/>
      <c r="I13" s="97"/>
      <c r="J13" s="153">
        <v>0</v>
      </c>
      <c r="K13" s="153"/>
      <c r="L13" s="191">
        <v>0</v>
      </c>
      <c r="M13" s="191"/>
      <c r="N13" s="192"/>
    </row>
    <row r="14" spans="1:14" x14ac:dyDescent="0.55000000000000004">
      <c r="A14" s="197" t="s">
        <v>44</v>
      </c>
      <c r="B14" s="198"/>
      <c r="C14" s="199"/>
      <c r="D14" s="153">
        <v>150</v>
      </c>
      <c r="E14" s="200"/>
      <c r="F14" s="96" t="s">
        <v>69</v>
      </c>
      <c r="G14" s="97"/>
      <c r="H14" s="97"/>
      <c r="I14" s="97"/>
      <c r="J14" s="153">
        <v>21300</v>
      </c>
      <c r="K14" s="153"/>
      <c r="L14" s="191">
        <v>3</v>
      </c>
      <c r="M14" s="191"/>
      <c r="N14" s="192"/>
    </row>
    <row r="15" spans="1:14" x14ac:dyDescent="0.55000000000000004">
      <c r="A15" s="197" t="s">
        <v>46</v>
      </c>
      <c r="B15" s="198"/>
      <c r="C15" s="199"/>
      <c r="D15" s="153"/>
      <c r="E15" s="200"/>
      <c r="F15" s="96" t="s">
        <v>71</v>
      </c>
      <c r="G15" s="97"/>
      <c r="H15" s="97"/>
      <c r="I15" s="97"/>
      <c r="J15" s="153">
        <v>22000</v>
      </c>
      <c r="K15" s="153"/>
      <c r="L15" s="191">
        <v>4</v>
      </c>
      <c r="M15" s="191"/>
      <c r="N15" s="192"/>
    </row>
    <row r="16" spans="1:14" x14ac:dyDescent="0.55000000000000004">
      <c r="A16" s="197" t="s">
        <v>47</v>
      </c>
      <c r="B16" s="198"/>
      <c r="C16" s="199"/>
      <c r="D16" s="153">
        <v>200</v>
      </c>
      <c r="E16" s="200"/>
      <c r="F16" s="96" t="s">
        <v>72</v>
      </c>
      <c r="G16" s="97"/>
      <c r="H16" s="97"/>
      <c r="I16" s="97"/>
      <c r="J16" s="153">
        <v>14000</v>
      </c>
      <c r="K16" s="153"/>
      <c r="L16" s="191">
        <v>10</v>
      </c>
      <c r="M16" s="191"/>
      <c r="N16" s="192"/>
    </row>
    <row r="17" spans="1:14" x14ac:dyDescent="0.55000000000000004">
      <c r="A17" s="197" t="s">
        <v>123</v>
      </c>
      <c r="B17" s="198"/>
      <c r="C17" s="199"/>
      <c r="D17" s="153">
        <v>300</v>
      </c>
      <c r="E17" s="200"/>
      <c r="F17" s="96" t="s">
        <v>73</v>
      </c>
      <c r="G17" s="97"/>
      <c r="H17" s="97"/>
      <c r="I17" s="97"/>
      <c r="J17" s="153">
        <v>3000</v>
      </c>
      <c r="K17" s="153"/>
      <c r="L17" s="191">
        <v>10</v>
      </c>
      <c r="M17" s="191"/>
      <c r="N17" s="192"/>
    </row>
    <row r="18" spans="1:14" x14ac:dyDescent="0.55000000000000004">
      <c r="A18" s="197" t="s">
        <v>54</v>
      </c>
      <c r="B18" s="198"/>
      <c r="C18" s="199"/>
      <c r="D18" s="153">
        <v>400</v>
      </c>
      <c r="E18" s="200"/>
      <c r="F18" s="96" t="s">
        <v>74</v>
      </c>
      <c r="G18" s="97"/>
      <c r="H18" s="97"/>
      <c r="I18" s="97"/>
      <c r="J18" s="153">
        <v>1200</v>
      </c>
      <c r="K18" s="153"/>
      <c r="L18" s="191">
        <v>4</v>
      </c>
      <c r="M18" s="191"/>
      <c r="N18" s="192"/>
    </row>
    <row r="19" spans="1:14" x14ac:dyDescent="0.55000000000000004">
      <c r="A19" s="197" t="s">
        <v>56</v>
      </c>
      <c r="B19" s="198"/>
      <c r="C19" s="199"/>
      <c r="D19" s="153">
        <v>50</v>
      </c>
      <c r="E19" s="200"/>
      <c r="F19" s="96" t="s">
        <v>75</v>
      </c>
      <c r="G19" s="97"/>
      <c r="H19" s="97"/>
      <c r="I19" s="97"/>
      <c r="J19" s="153">
        <v>700</v>
      </c>
      <c r="K19" s="153"/>
      <c r="L19" s="191">
        <v>2</v>
      </c>
      <c r="M19" s="191"/>
      <c r="N19" s="192"/>
    </row>
    <row r="20" spans="1:14" x14ac:dyDescent="0.55000000000000004">
      <c r="A20" s="197" t="s">
        <v>70</v>
      </c>
      <c r="B20" s="198"/>
      <c r="C20" s="199"/>
      <c r="D20" s="153"/>
      <c r="E20" s="200"/>
      <c r="F20" s="96" t="s">
        <v>124</v>
      </c>
      <c r="G20" s="97"/>
      <c r="H20" s="97"/>
      <c r="I20" s="97"/>
      <c r="J20" s="153">
        <v>2500</v>
      </c>
      <c r="K20" s="153"/>
      <c r="L20" s="191">
        <v>20</v>
      </c>
      <c r="M20" s="191"/>
      <c r="N20" s="192"/>
    </row>
    <row r="21" spans="1:14" x14ac:dyDescent="0.55000000000000004">
      <c r="A21" s="197" t="s">
        <v>49</v>
      </c>
      <c r="B21" s="198"/>
      <c r="C21" s="199"/>
      <c r="D21" s="153">
        <v>60</v>
      </c>
      <c r="E21" s="200"/>
      <c r="F21" s="96" t="s">
        <v>125</v>
      </c>
      <c r="G21" s="97"/>
      <c r="H21" s="97"/>
      <c r="I21" s="97"/>
      <c r="J21" s="153"/>
      <c r="K21" s="153"/>
      <c r="L21" s="191"/>
      <c r="M21" s="191"/>
      <c r="N21" s="192"/>
    </row>
    <row r="22" spans="1:14" x14ac:dyDescent="0.55000000000000004">
      <c r="A22" s="197" t="s">
        <v>122</v>
      </c>
      <c r="B22" s="198"/>
      <c r="C22" s="199"/>
      <c r="D22" s="153"/>
      <c r="E22" s="200"/>
      <c r="F22" s="182" t="s">
        <v>199</v>
      </c>
      <c r="G22" s="183"/>
      <c r="H22" s="183"/>
      <c r="I22" s="183"/>
      <c r="J22" s="153"/>
      <c r="K22" s="153"/>
      <c r="L22" s="191"/>
      <c r="M22" s="191"/>
      <c r="N22" s="192"/>
    </row>
    <row r="23" spans="1:14" x14ac:dyDescent="0.55000000000000004">
      <c r="A23" s="197" t="s">
        <v>242</v>
      </c>
      <c r="B23" s="198"/>
      <c r="C23" s="199"/>
      <c r="D23" s="153">
        <v>100</v>
      </c>
      <c r="E23" s="200"/>
      <c r="F23" s="140" t="s">
        <v>126</v>
      </c>
      <c r="G23" s="136"/>
      <c r="H23" s="136"/>
      <c r="I23" s="136"/>
      <c r="J23" s="153"/>
      <c r="K23" s="153"/>
      <c r="L23" s="191"/>
      <c r="M23" s="191"/>
      <c r="N23" s="192"/>
    </row>
    <row r="24" spans="1:14" x14ac:dyDescent="0.55000000000000004">
      <c r="A24" s="197" t="s">
        <v>48</v>
      </c>
      <c r="B24" s="198"/>
      <c r="C24" s="199"/>
      <c r="D24" s="153">
        <v>400</v>
      </c>
      <c r="E24" s="200"/>
      <c r="F24" s="140" t="s">
        <v>126</v>
      </c>
      <c r="G24" s="136"/>
      <c r="H24" s="136"/>
      <c r="I24" s="136"/>
      <c r="J24" s="153"/>
      <c r="K24" s="153"/>
      <c r="L24" s="191"/>
      <c r="M24" s="191"/>
      <c r="N24" s="192"/>
    </row>
    <row r="25" spans="1:14" x14ac:dyDescent="0.55000000000000004">
      <c r="A25" s="55" t="s">
        <v>50</v>
      </c>
      <c r="B25" s="56"/>
      <c r="C25" s="57"/>
      <c r="D25" s="153">
        <v>500</v>
      </c>
      <c r="E25" s="200"/>
      <c r="F25" s="140" t="s">
        <v>126</v>
      </c>
      <c r="G25" s="136"/>
      <c r="H25" s="136"/>
      <c r="I25" s="136"/>
      <c r="J25" s="153"/>
      <c r="K25" s="153"/>
      <c r="L25" s="191"/>
      <c r="M25" s="191"/>
      <c r="N25" s="192"/>
    </row>
    <row r="26" spans="1:14" x14ac:dyDescent="0.55000000000000004">
      <c r="A26" s="232" t="s">
        <v>57</v>
      </c>
      <c r="B26" s="233"/>
      <c r="C26" s="234"/>
      <c r="D26" s="153"/>
      <c r="E26" s="200"/>
      <c r="F26" s="96" t="s">
        <v>127</v>
      </c>
      <c r="G26" s="97"/>
      <c r="H26" s="97"/>
      <c r="I26" s="97"/>
      <c r="J26" s="153"/>
      <c r="K26" s="153"/>
      <c r="L26" s="193"/>
      <c r="M26" s="193"/>
      <c r="N26" s="194"/>
    </row>
    <row r="27" spans="1:14" x14ac:dyDescent="0.55000000000000004">
      <c r="A27" s="140" t="s">
        <v>57</v>
      </c>
      <c r="B27" s="136"/>
      <c r="C27" s="136"/>
      <c r="D27" s="153"/>
      <c r="E27" s="200"/>
      <c r="F27" s="228" t="s">
        <v>129</v>
      </c>
      <c r="G27" s="229"/>
      <c r="H27" s="229"/>
      <c r="I27" s="229"/>
      <c r="J27" s="196">
        <f>SUM(J13:K26)</f>
        <v>64700</v>
      </c>
      <c r="K27" s="196"/>
      <c r="L27" s="59"/>
      <c r="M27" s="59"/>
      <c r="N27" s="61"/>
    </row>
    <row r="28" spans="1:14" ht="14.7" thickBot="1" x14ac:dyDescent="0.6">
      <c r="A28" s="140" t="s">
        <v>57</v>
      </c>
      <c r="B28" s="136"/>
      <c r="C28" s="136"/>
      <c r="D28" s="153"/>
      <c r="E28" s="200"/>
      <c r="F28" s="123" t="s">
        <v>209</v>
      </c>
      <c r="G28" s="124"/>
      <c r="H28" s="124"/>
      <c r="I28" s="124"/>
      <c r="J28" s="195">
        <f>(IF(L13&gt;0,J13/L13,0)+IF(L14&gt;0,J14/L14,0)+IF(L15&gt;0,J15/L15,0)+IF(L16&gt;0,J16/L16,0)+IF(L17&gt;0,J17/L17,0)+IF(L18&gt;0,J18/L18,0)+IF(L19&gt;0,J19/L19,0)+IF(L20&gt;0,J20/L20,0)+IF(L21&gt;0,J21/L21,0)+IF(L22&gt;0,J22/L22,0)+IF(L23&gt;0,J23/L23,0)+IF(L24&gt;0,J24/L24,0)+IF(L25&gt;0,J25/L25,0)+IF(L26&gt;0,J26/L26,0))/12</f>
        <v>1256.25</v>
      </c>
      <c r="K28" s="195"/>
      <c r="L28" s="62"/>
      <c r="M28" s="62"/>
      <c r="N28" s="63"/>
    </row>
    <row r="29" spans="1:14" x14ac:dyDescent="0.55000000000000004">
      <c r="A29" s="140" t="s">
        <v>57</v>
      </c>
      <c r="B29" s="136"/>
      <c r="C29" s="136"/>
      <c r="D29" s="153"/>
      <c r="E29" s="154"/>
      <c r="F29" s="226"/>
      <c r="G29" s="227"/>
      <c r="H29" s="227"/>
      <c r="I29" s="227"/>
    </row>
    <row r="30" spans="1:14" x14ac:dyDescent="0.55000000000000004">
      <c r="A30" s="140" t="s">
        <v>57</v>
      </c>
      <c r="B30" s="136"/>
      <c r="C30" s="136"/>
      <c r="D30" s="153"/>
      <c r="E30" s="154"/>
      <c r="F30" s="226"/>
      <c r="G30" s="227"/>
      <c r="H30" s="227"/>
      <c r="I30" s="227"/>
    </row>
    <row r="31" spans="1:14" x14ac:dyDescent="0.55000000000000004">
      <c r="A31" s="96" t="s">
        <v>51</v>
      </c>
      <c r="B31" s="97"/>
      <c r="C31" s="97"/>
      <c r="D31" s="153"/>
      <c r="E31" s="154"/>
      <c r="F31" s="226"/>
      <c r="G31" s="227"/>
      <c r="H31" s="227"/>
      <c r="I31" s="227"/>
    </row>
    <row r="32" spans="1:14" ht="14.7" thickBot="1" x14ac:dyDescent="0.6">
      <c r="A32" s="123" t="s">
        <v>52</v>
      </c>
      <c r="B32" s="124"/>
      <c r="C32" s="124"/>
      <c r="D32" s="195">
        <f>SUM(D6:E31)</f>
        <v>5950</v>
      </c>
      <c r="E32" s="205"/>
      <c r="F32" s="226"/>
      <c r="G32" s="227"/>
      <c r="H32" s="227"/>
      <c r="I32" s="227"/>
    </row>
  </sheetData>
  <sheetProtection formatColumns="0" formatRows="0" selectLockedCells="1"/>
  <mergeCells count="131">
    <mergeCell ref="L10:N10"/>
    <mergeCell ref="A6:C6"/>
    <mergeCell ref="J5:K5"/>
    <mergeCell ref="A5:C5"/>
    <mergeCell ref="A28:C28"/>
    <mergeCell ref="D28:E28"/>
    <mergeCell ref="A24:C24"/>
    <mergeCell ref="A26:C26"/>
    <mergeCell ref="F9:I9"/>
    <mergeCell ref="F10:I10"/>
    <mergeCell ref="A27:C27"/>
    <mergeCell ref="D27:E27"/>
    <mergeCell ref="F23:I23"/>
    <mergeCell ref="F12:I12"/>
    <mergeCell ref="F13:I13"/>
    <mergeCell ref="F14:I14"/>
    <mergeCell ref="F15:I15"/>
    <mergeCell ref="F16:I16"/>
    <mergeCell ref="F17:I17"/>
    <mergeCell ref="F18:I18"/>
    <mergeCell ref="F19:I19"/>
    <mergeCell ref="F20:I20"/>
    <mergeCell ref="F21:I21"/>
    <mergeCell ref="D17:E17"/>
    <mergeCell ref="F32:I32"/>
    <mergeCell ref="A7:C7"/>
    <mergeCell ref="A8:C8"/>
    <mergeCell ref="A9:C9"/>
    <mergeCell ref="A10:C10"/>
    <mergeCell ref="A11:C11"/>
    <mergeCell ref="A15:C15"/>
    <mergeCell ref="F24:I24"/>
    <mergeCell ref="F25:I25"/>
    <mergeCell ref="F26:I26"/>
    <mergeCell ref="F27:I27"/>
    <mergeCell ref="F28:I28"/>
    <mergeCell ref="F29:I29"/>
    <mergeCell ref="A14:C14"/>
    <mergeCell ref="A13:C13"/>
    <mergeCell ref="A12:C12"/>
    <mergeCell ref="F22:I22"/>
    <mergeCell ref="D25:E25"/>
    <mergeCell ref="D26:E26"/>
    <mergeCell ref="D14:E14"/>
    <mergeCell ref="D15:E15"/>
    <mergeCell ref="D16:E16"/>
    <mergeCell ref="A2:N4"/>
    <mergeCell ref="A1:N1"/>
    <mergeCell ref="D20:E20"/>
    <mergeCell ref="D21:E21"/>
    <mergeCell ref="L11:N11"/>
    <mergeCell ref="F11:I11"/>
    <mergeCell ref="J6:K6"/>
    <mergeCell ref="J7:K7"/>
    <mergeCell ref="J8:K8"/>
    <mergeCell ref="J9:K9"/>
    <mergeCell ref="J10:K10"/>
    <mergeCell ref="J11:K11"/>
    <mergeCell ref="F7:I7"/>
    <mergeCell ref="F5:I5"/>
    <mergeCell ref="F6:I6"/>
    <mergeCell ref="F8:I8"/>
    <mergeCell ref="L12:N12"/>
    <mergeCell ref="L13:N13"/>
    <mergeCell ref="L14:N14"/>
    <mergeCell ref="L5:N5"/>
    <mergeCell ref="L6:N6"/>
    <mergeCell ref="L7:N7"/>
    <mergeCell ref="L8:N8"/>
    <mergeCell ref="L9:N9"/>
    <mergeCell ref="A32:C32"/>
    <mergeCell ref="D5:E5"/>
    <mergeCell ref="D6:E6"/>
    <mergeCell ref="D7:E7"/>
    <mergeCell ref="D8:E8"/>
    <mergeCell ref="D9:E9"/>
    <mergeCell ref="D10:E10"/>
    <mergeCell ref="D11:E11"/>
    <mergeCell ref="D12:E12"/>
    <mergeCell ref="D13:E13"/>
    <mergeCell ref="A20:C20"/>
    <mergeCell ref="A21:C21"/>
    <mergeCell ref="A30:C30"/>
    <mergeCell ref="A31:C31"/>
    <mergeCell ref="A29:C29"/>
    <mergeCell ref="D32:E32"/>
    <mergeCell ref="A22:C22"/>
    <mergeCell ref="D22:E22"/>
    <mergeCell ref="A23:C23"/>
    <mergeCell ref="D23:E23"/>
    <mergeCell ref="D30:E30"/>
    <mergeCell ref="D31:E31"/>
    <mergeCell ref="D29:E29"/>
    <mergeCell ref="D24:E24"/>
    <mergeCell ref="J12:K12"/>
    <mergeCell ref="J13:K13"/>
    <mergeCell ref="J14:K14"/>
    <mergeCell ref="J15:K15"/>
    <mergeCell ref="J16:K16"/>
    <mergeCell ref="J17:K17"/>
    <mergeCell ref="J18:K18"/>
    <mergeCell ref="J19:K19"/>
    <mergeCell ref="J20:K20"/>
    <mergeCell ref="D18:E18"/>
    <mergeCell ref="D19:E19"/>
    <mergeCell ref="A16:C16"/>
    <mergeCell ref="A17:C17"/>
    <mergeCell ref="A18:C18"/>
    <mergeCell ref="A19:C19"/>
    <mergeCell ref="F30:I30"/>
    <mergeCell ref="F31:I31"/>
    <mergeCell ref="L24:N24"/>
    <mergeCell ref="L25:N25"/>
    <mergeCell ref="L26:N26"/>
    <mergeCell ref="J28:K28"/>
    <mergeCell ref="L15:N15"/>
    <mergeCell ref="L16:N16"/>
    <mergeCell ref="L17:N17"/>
    <mergeCell ref="L18:N18"/>
    <mergeCell ref="L19:N19"/>
    <mergeCell ref="L20:N20"/>
    <mergeCell ref="L21:N21"/>
    <mergeCell ref="L22:N22"/>
    <mergeCell ref="L23:N23"/>
    <mergeCell ref="J25:K25"/>
    <mergeCell ref="J26:K26"/>
    <mergeCell ref="J27:K27"/>
    <mergeCell ref="J21:K21"/>
    <mergeCell ref="J22:K22"/>
    <mergeCell ref="J23:K23"/>
    <mergeCell ref="J24:K24"/>
  </mergeCells>
  <pageMargins left="0.25" right="0.25"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N33"/>
  <sheetViews>
    <sheetView topLeftCell="A4" workbookViewId="0">
      <selection activeCell="I33" sqref="I33"/>
    </sheetView>
  </sheetViews>
  <sheetFormatPr defaultRowHeight="14.4" x14ac:dyDescent="0.55000000000000004"/>
  <cols>
    <col min="1" max="1" width="18.9453125" customWidth="1"/>
  </cols>
  <sheetData>
    <row r="1" spans="1:14" ht="18.600000000000001" thickBot="1" x14ac:dyDescent="0.75">
      <c r="A1" s="236" t="s">
        <v>114</v>
      </c>
      <c r="B1" s="237"/>
      <c r="C1" s="237"/>
      <c r="D1" s="237"/>
      <c r="E1" s="237"/>
      <c r="F1" s="237"/>
      <c r="G1" s="237"/>
      <c r="H1" s="237"/>
      <c r="I1" s="237"/>
      <c r="J1" s="237"/>
      <c r="K1" s="237"/>
      <c r="L1" s="237"/>
      <c r="M1" s="237"/>
      <c r="N1" s="238"/>
    </row>
    <row r="2" spans="1:14" ht="14.7" thickBot="1" x14ac:dyDescent="0.6">
      <c r="A2" s="239" t="s">
        <v>243</v>
      </c>
      <c r="B2" s="240"/>
      <c r="C2" s="240"/>
      <c r="D2" s="240"/>
      <c r="E2" s="240"/>
      <c r="F2" s="240"/>
      <c r="G2" s="240"/>
      <c r="H2" s="240"/>
      <c r="I2" s="240"/>
      <c r="J2" s="240"/>
      <c r="K2" s="240"/>
      <c r="L2" s="240"/>
      <c r="M2" s="240"/>
      <c r="N2" s="241"/>
    </row>
    <row r="3" spans="1:14" s="24" customFormat="1" ht="28.8" x14ac:dyDescent="0.55000000000000004">
      <c r="A3" s="23" t="s">
        <v>98</v>
      </c>
      <c r="B3" s="25" t="s">
        <v>99</v>
      </c>
      <c r="C3" s="25" t="s">
        <v>100</v>
      </c>
      <c r="D3" s="25" t="s">
        <v>101</v>
      </c>
      <c r="E3" s="25" t="s">
        <v>102</v>
      </c>
      <c r="F3" s="25" t="s">
        <v>103</v>
      </c>
      <c r="G3" s="25" t="s">
        <v>104</v>
      </c>
      <c r="H3" s="25" t="s">
        <v>105</v>
      </c>
      <c r="I3" s="25" t="s">
        <v>106</v>
      </c>
      <c r="J3" s="25" t="s">
        <v>107</v>
      </c>
      <c r="K3" s="25" t="s">
        <v>108</v>
      </c>
      <c r="L3" s="25" t="s">
        <v>109</v>
      </c>
      <c r="M3" s="25" t="s">
        <v>110</v>
      </c>
      <c r="N3" s="26" t="s">
        <v>111</v>
      </c>
    </row>
    <row r="4" spans="1:14" x14ac:dyDescent="0.55000000000000004">
      <c r="A4" s="27" t="s">
        <v>115</v>
      </c>
      <c r="B4" s="49">
        <v>11800</v>
      </c>
      <c r="C4" s="49">
        <v>13800</v>
      </c>
      <c r="D4" s="49">
        <v>16400</v>
      </c>
      <c r="E4" s="49">
        <v>17500</v>
      </c>
      <c r="F4" s="49">
        <v>20200</v>
      </c>
      <c r="G4" s="49">
        <v>24500</v>
      </c>
      <c r="H4" s="49">
        <v>27500</v>
      </c>
      <c r="I4" s="49">
        <v>29400</v>
      </c>
      <c r="J4" s="49">
        <v>32500</v>
      </c>
      <c r="K4" s="49">
        <v>31700</v>
      </c>
      <c r="L4" s="49"/>
      <c r="M4" s="49"/>
      <c r="N4" s="41">
        <f>SUM(B4:M4)</f>
        <v>225300</v>
      </c>
    </row>
    <row r="5" spans="1:14" x14ac:dyDescent="0.55000000000000004">
      <c r="A5" s="27" t="s">
        <v>116</v>
      </c>
      <c r="B5" s="49">
        <v>8200</v>
      </c>
      <c r="C5" s="49">
        <v>9320</v>
      </c>
      <c r="D5" s="49">
        <v>11250</v>
      </c>
      <c r="E5" s="49">
        <v>12300</v>
      </c>
      <c r="F5" s="49">
        <v>14350</v>
      </c>
      <c r="G5" s="49">
        <v>16400</v>
      </c>
      <c r="H5" s="49">
        <v>18900</v>
      </c>
      <c r="I5" s="49">
        <v>19300</v>
      </c>
      <c r="J5" s="49">
        <v>20600</v>
      </c>
      <c r="K5" s="49">
        <v>20450</v>
      </c>
      <c r="L5" s="49"/>
      <c r="M5" s="49"/>
      <c r="N5" s="41">
        <f>SUM(B5:M5)</f>
        <v>151070</v>
      </c>
    </row>
    <row r="6" spans="1:14" x14ac:dyDescent="0.55000000000000004">
      <c r="A6" s="27" t="s">
        <v>79</v>
      </c>
      <c r="B6" s="40">
        <f>B4-B5</f>
        <v>3600</v>
      </c>
      <c r="C6" s="40">
        <f t="shared" ref="C6:N6" si="0">C4-C5</f>
        <v>4480</v>
      </c>
      <c r="D6" s="40">
        <f t="shared" si="0"/>
        <v>5150</v>
      </c>
      <c r="E6" s="40">
        <f t="shared" si="0"/>
        <v>5200</v>
      </c>
      <c r="F6" s="40">
        <f t="shared" si="0"/>
        <v>5850</v>
      </c>
      <c r="G6" s="40">
        <f t="shared" si="0"/>
        <v>8100</v>
      </c>
      <c r="H6" s="40">
        <f t="shared" si="0"/>
        <v>8600</v>
      </c>
      <c r="I6" s="40">
        <f t="shared" si="0"/>
        <v>10100</v>
      </c>
      <c r="J6" s="40">
        <f t="shared" si="0"/>
        <v>11900</v>
      </c>
      <c r="K6" s="40">
        <f t="shared" si="0"/>
        <v>11250</v>
      </c>
      <c r="L6" s="40">
        <f t="shared" si="0"/>
        <v>0</v>
      </c>
      <c r="M6" s="40">
        <f t="shared" si="0"/>
        <v>0</v>
      </c>
      <c r="N6" s="41">
        <f t="shared" si="0"/>
        <v>74230</v>
      </c>
    </row>
    <row r="7" spans="1:14" x14ac:dyDescent="0.55000000000000004">
      <c r="A7" s="27" t="s">
        <v>37</v>
      </c>
      <c r="B7" s="40">
        <f>SUM(B8:B32)</f>
        <v>6331.25</v>
      </c>
      <c r="C7" s="40">
        <f t="shared" ref="C7:N7" si="1">SUM(C8:C32)</f>
        <v>6466.25</v>
      </c>
      <c r="D7" s="40">
        <f t="shared" si="1"/>
        <v>6656.25</v>
      </c>
      <c r="E7" s="40">
        <f t="shared" si="1"/>
        <v>6926.25</v>
      </c>
      <c r="F7" s="40">
        <f t="shared" si="1"/>
        <v>6981.25</v>
      </c>
      <c r="G7" s="40">
        <f t="shared" si="1"/>
        <v>7696.25</v>
      </c>
      <c r="H7" s="40">
        <f t="shared" si="1"/>
        <v>7646.25</v>
      </c>
      <c r="I7" s="40">
        <f t="shared" si="1"/>
        <v>8166.25</v>
      </c>
      <c r="J7" s="40">
        <f t="shared" si="1"/>
        <v>8441.25</v>
      </c>
      <c r="K7" s="40">
        <f t="shared" si="1"/>
        <v>8386.25</v>
      </c>
      <c r="L7" s="40">
        <f t="shared" si="1"/>
        <v>0</v>
      </c>
      <c r="M7" s="40">
        <f t="shared" si="1"/>
        <v>0</v>
      </c>
      <c r="N7" s="41">
        <f t="shared" si="1"/>
        <v>73697.5</v>
      </c>
    </row>
    <row r="8" spans="1:14" x14ac:dyDescent="0.55000000000000004">
      <c r="A8" s="28" t="s">
        <v>112</v>
      </c>
      <c r="B8" s="49">
        <v>2200</v>
      </c>
      <c r="C8" s="49">
        <v>2200</v>
      </c>
      <c r="D8" s="49">
        <v>2200</v>
      </c>
      <c r="E8" s="49">
        <v>2200</v>
      </c>
      <c r="F8" s="49">
        <v>2200</v>
      </c>
      <c r="G8" s="49">
        <v>2200</v>
      </c>
      <c r="H8" s="49">
        <v>2200</v>
      </c>
      <c r="I8" s="49">
        <v>2200</v>
      </c>
      <c r="J8" s="49">
        <v>2200</v>
      </c>
      <c r="K8" s="49">
        <v>2200</v>
      </c>
      <c r="L8" s="49"/>
      <c r="M8" s="49"/>
      <c r="N8" s="41">
        <f>SUM(B8:M8)</f>
        <v>22000</v>
      </c>
    </row>
    <row r="9" spans="1:14" x14ac:dyDescent="0.55000000000000004">
      <c r="A9" s="28" t="s">
        <v>38</v>
      </c>
      <c r="B9" s="49">
        <v>1100</v>
      </c>
      <c r="C9" s="49">
        <v>1100</v>
      </c>
      <c r="D9" s="49">
        <v>1100</v>
      </c>
      <c r="E9" s="49">
        <v>1100</v>
      </c>
      <c r="F9" s="49">
        <v>1100</v>
      </c>
      <c r="G9" s="49">
        <v>1100</v>
      </c>
      <c r="H9" s="49">
        <v>1100</v>
      </c>
      <c r="I9" s="49">
        <v>1100</v>
      </c>
      <c r="J9" s="49">
        <v>1100</v>
      </c>
      <c r="K9" s="49">
        <v>1100</v>
      </c>
      <c r="L9" s="49"/>
      <c r="M9" s="49"/>
      <c r="N9" s="41">
        <f t="shared" ref="N9:N32" si="2">SUM(B9:M9)</f>
        <v>11000</v>
      </c>
    </row>
    <row r="10" spans="1:14" x14ac:dyDescent="0.55000000000000004">
      <c r="A10" s="28" t="s">
        <v>67</v>
      </c>
      <c r="B10" s="49">
        <v>100</v>
      </c>
      <c r="C10" s="49">
        <v>100</v>
      </c>
      <c r="D10" s="49">
        <v>100</v>
      </c>
      <c r="E10" s="49">
        <v>100</v>
      </c>
      <c r="F10" s="49">
        <v>100</v>
      </c>
      <c r="G10" s="49">
        <v>100</v>
      </c>
      <c r="H10" s="49">
        <v>100</v>
      </c>
      <c r="I10" s="49">
        <v>100</v>
      </c>
      <c r="J10" s="49">
        <v>100</v>
      </c>
      <c r="K10" s="49">
        <v>100</v>
      </c>
      <c r="L10" s="49"/>
      <c r="M10" s="49"/>
      <c r="N10" s="41">
        <f t="shared" si="2"/>
        <v>1000</v>
      </c>
    </row>
    <row r="11" spans="1:14" x14ac:dyDescent="0.55000000000000004">
      <c r="A11" s="28" t="s">
        <v>39</v>
      </c>
      <c r="B11" s="49">
        <v>50</v>
      </c>
      <c r="C11" s="49">
        <v>50</v>
      </c>
      <c r="D11" s="49">
        <v>50</v>
      </c>
      <c r="E11" s="49">
        <v>50</v>
      </c>
      <c r="F11" s="49">
        <v>50</v>
      </c>
      <c r="G11" s="49">
        <v>50</v>
      </c>
      <c r="H11" s="49">
        <v>50</v>
      </c>
      <c r="I11" s="49">
        <v>50</v>
      </c>
      <c r="J11" s="49">
        <v>50</v>
      </c>
      <c r="K11" s="49">
        <v>50</v>
      </c>
      <c r="L11" s="49"/>
      <c r="M11" s="49"/>
      <c r="N11" s="41">
        <f t="shared" si="2"/>
        <v>500</v>
      </c>
    </row>
    <row r="12" spans="1:14" x14ac:dyDescent="0.55000000000000004">
      <c r="A12" s="28" t="s">
        <v>40</v>
      </c>
      <c r="B12" s="49">
        <v>110</v>
      </c>
      <c r="C12" s="49">
        <v>120</v>
      </c>
      <c r="D12" s="49">
        <v>115</v>
      </c>
      <c r="E12" s="49">
        <v>135</v>
      </c>
      <c r="F12" s="49">
        <v>145</v>
      </c>
      <c r="G12" s="49">
        <v>130</v>
      </c>
      <c r="H12" s="49">
        <v>120</v>
      </c>
      <c r="I12" s="49">
        <v>110</v>
      </c>
      <c r="J12" s="49">
        <v>125</v>
      </c>
      <c r="K12" s="49">
        <v>120</v>
      </c>
      <c r="L12" s="49"/>
      <c r="M12" s="49"/>
      <c r="N12" s="41">
        <f t="shared" si="2"/>
        <v>1230</v>
      </c>
    </row>
    <row r="13" spans="1:14" x14ac:dyDescent="0.55000000000000004">
      <c r="A13" s="28" t="s">
        <v>41</v>
      </c>
      <c r="B13" s="49">
        <v>75</v>
      </c>
      <c r="C13" s="49">
        <v>80</v>
      </c>
      <c r="D13" s="49">
        <v>85</v>
      </c>
      <c r="E13" s="49">
        <v>85</v>
      </c>
      <c r="F13" s="49">
        <v>100</v>
      </c>
      <c r="G13" s="49">
        <v>120</v>
      </c>
      <c r="H13" s="49">
        <v>100</v>
      </c>
      <c r="I13" s="49">
        <v>90</v>
      </c>
      <c r="J13" s="49">
        <v>100</v>
      </c>
      <c r="K13" s="49">
        <v>100</v>
      </c>
      <c r="L13" s="49"/>
      <c r="M13" s="49"/>
      <c r="N13" s="41">
        <f t="shared" si="2"/>
        <v>935</v>
      </c>
    </row>
    <row r="14" spans="1:14" x14ac:dyDescent="0.55000000000000004">
      <c r="A14" s="28" t="s">
        <v>42</v>
      </c>
      <c r="B14" s="49">
        <v>90</v>
      </c>
      <c r="C14" s="49">
        <v>90</v>
      </c>
      <c r="D14" s="49">
        <v>90</v>
      </c>
      <c r="E14" s="49">
        <v>90</v>
      </c>
      <c r="F14" s="49">
        <v>90</v>
      </c>
      <c r="G14" s="49">
        <v>90</v>
      </c>
      <c r="H14" s="49">
        <v>90</v>
      </c>
      <c r="I14" s="49">
        <v>90</v>
      </c>
      <c r="J14" s="49">
        <v>90</v>
      </c>
      <c r="K14" s="49">
        <v>90</v>
      </c>
      <c r="L14" s="49"/>
      <c r="M14" s="49"/>
      <c r="N14" s="41">
        <f t="shared" si="2"/>
        <v>900</v>
      </c>
    </row>
    <row r="15" spans="1:14" x14ac:dyDescent="0.55000000000000004">
      <c r="A15" s="28" t="s">
        <v>43</v>
      </c>
      <c r="B15" s="49">
        <v>150</v>
      </c>
      <c r="C15" s="49">
        <v>100</v>
      </c>
      <c r="D15" s="49">
        <v>120</v>
      </c>
      <c r="E15" s="49">
        <v>100</v>
      </c>
      <c r="F15" s="49">
        <v>80</v>
      </c>
      <c r="G15" s="49">
        <v>190</v>
      </c>
      <c r="H15" s="49">
        <v>120</v>
      </c>
      <c r="I15" s="49">
        <v>60</v>
      </c>
      <c r="J15" s="49">
        <v>80</v>
      </c>
      <c r="K15" s="49">
        <v>100</v>
      </c>
      <c r="L15" s="49"/>
      <c r="M15" s="49"/>
      <c r="N15" s="41">
        <f t="shared" si="2"/>
        <v>1100</v>
      </c>
    </row>
    <row r="16" spans="1:14" x14ac:dyDescent="0.55000000000000004">
      <c r="A16" s="28" t="s">
        <v>44</v>
      </c>
      <c r="B16" s="49">
        <v>100</v>
      </c>
      <c r="C16" s="49">
        <v>200</v>
      </c>
      <c r="D16" s="49">
        <v>200</v>
      </c>
      <c r="E16" s="49">
        <v>400</v>
      </c>
      <c r="F16" s="49">
        <v>400</v>
      </c>
      <c r="G16" s="49">
        <v>500</v>
      </c>
      <c r="H16" s="49">
        <v>300</v>
      </c>
      <c r="I16" s="49">
        <v>300</v>
      </c>
      <c r="J16" s="49">
        <v>150</v>
      </c>
      <c r="K16" s="49">
        <v>250</v>
      </c>
      <c r="L16" s="49"/>
      <c r="M16" s="49"/>
      <c r="N16" s="41">
        <f t="shared" si="2"/>
        <v>2800</v>
      </c>
    </row>
    <row r="17" spans="1:14" x14ac:dyDescent="0.55000000000000004">
      <c r="A17" s="28" t="s">
        <v>46</v>
      </c>
      <c r="B17" s="49"/>
      <c r="C17" s="49"/>
      <c r="D17" s="49"/>
      <c r="E17" s="49"/>
      <c r="F17" s="49"/>
      <c r="G17" s="49"/>
      <c r="H17" s="49"/>
      <c r="I17" s="49"/>
      <c r="J17" s="49"/>
      <c r="K17" s="49"/>
      <c r="L17" s="49"/>
      <c r="M17" s="49"/>
      <c r="N17" s="41">
        <f t="shared" si="2"/>
        <v>0</v>
      </c>
    </row>
    <row r="18" spans="1:14" x14ac:dyDescent="0.55000000000000004">
      <c r="A18" s="28" t="s">
        <v>113</v>
      </c>
      <c r="B18" s="49">
        <v>150</v>
      </c>
      <c r="C18" s="49">
        <v>140</v>
      </c>
      <c r="D18" s="49">
        <v>180</v>
      </c>
      <c r="E18" s="49">
        <v>200</v>
      </c>
      <c r="F18" s="49">
        <v>200</v>
      </c>
      <c r="G18" s="49">
        <v>250</v>
      </c>
      <c r="H18" s="49">
        <v>200</v>
      </c>
      <c r="I18" s="49">
        <v>150</v>
      </c>
      <c r="J18" s="49">
        <v>200</v>
      </c>
      <c r="K18" s="49">
        <v>220</v>
      </c>
      <c r="L18" s="49"/>
      <c r="M18" s="49"/>
      <c r="N18" s="41">
        <f t="shared" si="2"/>
        <v>1890</v>
      </c>
    </row>
    <row r="19" spans="1:14" x14ac:dyDescent="0.55000000000000004">
      <c r="A19" s="28" t="s">
        <v>123</v>
      </c>
      <c r="B19" s="49">
        <v>250</v>
      </c>
      <c r="C19" s="49">
        <v>220</v>
      </c>
      <c r="D19" s="49">
        <v>300</v>
      </c>
      <c r="E19" s="49">
        <v>350</v>
      </c>
      <c r="F19" s="49">
        <v>320</v>
      </c>
      <c r="G19" s="49">
        <v>350</v>
      </c>
      <c r="H19" s="49">
        <v>400</v>
      </c>
      <c r="I19" s="49">
        <v>350</v>
      </c>
      <c r="J19" s="49">
        <v>380</v>
      </c>
      <c r="K19" s="49">
        <v>410</v>
      </c>
      <c r="L19" s="49"/>
      <c r="M19" s="49"/>
      <c r="N19" s="41">
        <f t="shared" si="2"/>
        <v>3330</v>
      </c>
    </row>
    <row r="20" spans="1:14" x14ac:dyDescent="0.55000000000000004">
      <c r="A20" s="28" t="s">
        <v>54</v>
      </c>
      <c r="B20" s="49">
        <v>400</v>
      </c>
      <c r="C20" s="49">
        <v>400</v>
      </c>
      <c r="D20" s="49">
        <v>400</v>
      </c>
      <c r="E20" s="49">
        <v>400</v>
      </c>
      <c r="F20" s="49">
        <v>400</v>
      </c>
      <c r="G20" s="49">
        <v>400</v>
      </c>
      <c r="H20" s="49">
        <v>400</v>
      </c>
      <c r="I20" s="49">
        <v>400</v>
      </c>
      <c r="J20" s="49">
        <v>400</v>
      </c>
      <c r="K20" s="49">
        <v>400</v>
      </c>
      <c r="L20" s="49"/>
      <c r="M20" s="49"/>
      <c r="N20" s="41">
        <f t="shared" si="2"/>
        <v>4000</v>
      </c>
    </row>
    <row r="21" spans="1:14" x14ac:dyDescent="0.55000000000000004">
      <c r="A21" s="28" t="s">
        <v>56</v>
      </c>
      <c r="B21" s="49"/>
      <c r="C21" s="49"/>
      <c r="D21" s="49"/>
      <c r="E21" s="49"/>
      <c r="F21" s="49"/>
      <c r="G21" s="49"/>
      <c r="H21" s="49"/>
      <c r="I21" s="49"/>
      <c r="J21" s="49"/>
      <c r="K21" s="49"/>
      <c r="L21" s="49"/>
      <c r="M21" s="49"/>
      <c r="N21" s="41">
        <f t="shared" si="2"/>
        <v>0</v>
      </c>
    </row>
    <row r="22" spans="1:14" x14ac:dyDescent="0.55000000000000004">
      <c r="A22" s="28" t="s">
        <v>70</v>
      </c>
      <c r="B22" s="49"/>
      <c r="C22" s="49"/>
      <c r="D22" s="49"/>
      <c r="E22" s="49"/>
      <c r="F22" s="49"/>
      <c r="G22" s="49"/>
      <c r="H22" s="49"/>
      <c r="I22" s="49"/>
      <c r="J22" s="49"/>
      <c r="K22" s="49"/>
      <c r="L22" s="49"/>
      <c r="M22" s="49"/>
      <c r="N22" s="41">
        <f t="shared" si="2"/>
        <v>0</v>
      </c>
    </row>
    <row r="23" spans="1:14" x14ac:dyDescent="0.55000000000000004">
      <c r="A23" s="64" t="s">
        <v>210</v>
      </c>
      <c r="B23" s="42">
        <f>IF(B6&gt;0, 'FİNANSAL PL'!$J28,0)</f>
        <v>1256.25</v>
      </c>
      <c r="C23" s="42">
        <f>IF(C6&gt;0, 'FİNANSAL PL'!$J28,0)</f>
        <v>1256.25</v>
      </c>
      <c r="D23" s="42">
        <f>IF(D6&gt;0, 'FİNANSAL PL'!$J28,0)</f>
        <v>1256.25</v>
      </c>
      <c r="E23" s="42">
        <f>IF(E6&gt;0, 'FİNANSAL PL'!$J28,0)</f>
        <v>1256.25</v>
      </c>
      <c r="F23" s="42">
        <f>IF(F6&gt;0, 'FİNANSAL PL'!$J28,0)</f>
        <v>1256.25</v>
      </c>
      <c r="G23" s="42">
        <f>IF(G6&gt;0, 'FİNANSAL PL'!$J28,0)</f>
        <v>1256.25</v>
      </c>
      <c r="H23" s="42">
        <f>IF(H6&gt;0, 'FİNANSAL PL'!$J28,0)</f>
        <v>1256.25</v>
      </c>
      <c r="I23" s="42">
        <f>IF(I6&gt;0, 'FİNANSAL PL'!$J28,0)</f>
        <v>1256.25</v>
      </c>
      <c r="J23" s="42">
        <f>IF(J6&gt;0, 'FİNANSAL PL'!$J28,0)</f>
        <v>1256.25</v>
      </c>
      <c r="K23" s="42">
        <f>IF(K6&gt;0, 'FİNANSAL PL'!$J28,0)</f>
        <v>1256.25</v>
      </c>
      <c r="L23" s="42">
        <f>IF(L6&gt;0, 'FİNANSAL PL'!$J28,0)</f>
        <v>0</v>
      </c>
      <c r="M23" s="42">
        <f>IF(M6&gt;0, 'FİNANSAL PL'!$J28,0)</f>
        <v>0</v>
      </c>
      <c r="N23" s="41">
        <f t="shared" si="2"/>
        <v>12562.5</v>
      </c>
    </row>
    <row r="24" spans="1:14" x14ac:dyDescent="0.55000000000000004">
      <c r="A24" s="28" t="s">
        <v>49</v>
      </c>
      <c r="B24" s="49">
        <v>60</v>
      </c>
      <c r="C24" s="49">
        <v>60</v>
      </c>
      <c r="D24" s="49">
        <v>60</v>
      </c>
      <c r="E24" s="49">
        <v>60</v>
      </c>
      <c r="F24" s="49">
        <v>60</v>
      </c>
      <c r="G24" s="49">
        <v>60</v>
      </c>
      <c r="H24" s="49">
        <v>60</v>
      </c>
      <c r="I24" s="49">
        <v>60</v>
      </c>
      <c r="J24" s="49">
        <v>60</v>
      </c>
      <c r="K24" s="49">
        <v>60</v>
      </c>
      <c r="L24" s="49"/>
      <c r="M24" s="49"/>
      <c r="N24" s="41">
        <f>SUM(B24:M24)</f>
        <v>600</v>
      </c>
    </row>
    <row r="25" spans="1:14" x14ac:dyDescent="0.55000000000000004">
      <c r="A25" s="28" t="s">
        <v>122</v>
      </c>
      <c r="B25" s="49"/>
      <c r="C25" s="49"/>
      <c r="D25" s="49"/>
      <c r="E25" s="49"/>
      <c r="F25" s="49"/>
      <c r="G25" s="49"/>
      <c r="H25" s="49"/>
      <c r="I25" s="49"/>
      <c r="J25" s="49"/>
      <c r="K25" s="49"/>
      <c r="L25" s="49"/>
      <c r="M25" s="49"/>
      <c r="N25" s="41">
        <f>SUM(B25:M25)</f>
        <v>0</v>
      </c>
    </row>
    <row r="26" spans="1:14" x14ac:dyDescent="0.55000000000000004">
      <c r="A26" s="28" t="s">
        <v>242</v>
      </c>
      <c r="B26" s="49"/>
      <c r="C26" s="49"/>
      <c r="D26" s="49"/>
      <c r="E26" s="49"/>
      <c r="F26" s="49"/>
      <c r="G26" s="49"/>
      <c r="H26" s="49"/>
      <c r="I26" s="49"/>
      <c r="J26" s="49"/>
      <c r="K26" s="49"/>
      <c r="L26" s="49"/>
      <c r="M26" s="49"/>
      <c r="N26" s="41"/>
    </row>
    <row r="27" spans="1:14" x14ac:dyDescent="0.55000000000000004">
      <c r="A27" s="29" t="s">
        <v>48</v>
      </c>
      <c r="B27" s="49">
        <v>240</v>
      </c>
      <c r="C27" s="49">
        <v>350</v>
      </c>
      <c r="D27" s="49">
        <v>400</v>
      </c>
      <c r="E27" s="49">
        <v>400</v>
      </c>
      <c r="F27" s="49">
        <v>450</v>
      </c>
      <c r="G27" s="49">
        <v>500</v>
      </c>
      <c r="H27" s="49">
        <v>600</v>
      </c>
      <c r="I27" s="49">
        <v>800</v>
      </c>
      <c r="J27" s="49">
        <v>950</v>
      </c>
      <c r="K27" s="49">
        <v>900</v>
      </c>
      <c r="L27" s="49"/>
      <c r="M27" s="49"/>
      <c r="N27" s="41">
        <f>SUM(B27:M27)</f>
        <v>5590</v>
      </c>
    </row>
    <row r="28" spans="1:14" x14ac:dyDescent="0.55000000000000004">
      <c r="A28" s="29" t="s">
        <v>50</v>
      </c>
      <c r="B28" s="49">
        <v>0</v>
      </c>
      <c r="C28" s="49">
        <v>0</v>
      </c>
      <c r="D28" s="49">
        <v>0</v>
      </c>
      <c r="E28" s="49">
        <v>0</v>
      </c>
      <c r="F28" s="49">
        <v>30</v>
      </c>
      <c r="G28" s="49">
        <v>400</v>
      </c>
      <c r="H28" s="49">
        <v>550</v>
      </c>
      <c r="I28" s="49">
        <v>1050</v>
      </c>
      <c r="J28" s="49">
        <v>1200</v>
      </c>
      <c r="K28" s="49">
        <v>1030</v>
      </c>
      <c r="L28" s="49"/>
      <c r="M28" s="49"/>
      <c r="N28" s="41">
        <f>SUM(B28:M28)</f>
        <v>4260</v>
      </c>
    </row>
    <row r="29" spans="1:14" x14ac:dyDescent="0.55000000000000004">
      <c r="A29" s="48" t="s">
        <v>57</v>
      </c>
      <c r="B29" s="49"/>
      <c r="C29" s="49"/>
      <c r="D29" s="49"/>
      <c r="E29" s="49"/>
      <c r="F29" s="49"/>
      <c r="G29" s="49"/>
      <c r="H29" s="49"/>
      <c r="I29" s="49"/>
      <c r="J29" s="49"/>
      <c r="K29" s="49"/>
      <c r="L29" s="49"/>
      <c r="M29" s="49"/>
      <c r="N29" s="41">
        <f>SUM(B29:M29)</f>
        <v>0</v>
      </c>
    </row>
    <row r="30" spans="1:14" x14ac:dyDescent="0.55000000000000004">
      <c r="A30" s="48" t="s">
        <v>57</v>
      </c>
      <c r="B30" s="49"/>
      <c r="C30" s="49"/>
      <c r="D30" s="49"/>
      <c r="E30" s="49"/>
      <c r="F30" s="49"/>
      <c r="G30" s="49"/>
      <c r="H30" s="49"/>
      <c r="I30" s="49"/>
      <c r="J30" s="49"/>
      <c r="K30" s="49"/>
      <c r="L30" s="49"/>
      <c r="M30" s="49"/>
      <c r="N30" s="41">
        <f t="shared" si="2"/>
        <v>0</v>
      </c>
    </row>
    <row r="31" spans="1:14" x14ac:dyDescent="0.55000000000000004">
      <c r="A31" s="48" t="s">
        <v>57</v>
      </c>
      <c r="B31" s="49"/>
      <c r="C31" s="49"/>
      <c r="D31" s="49"/>
      <c r="E31" s="49"/>
      <c r="F31" s="49"/>
      <c r="G31" s="49"/>
      <c r="H31" s="49"/>
      <c r="I31" s="49"/>
      <c r="J31" s="49"/>
      <c r="K31" s="49"/>
      <c r="L31" s="49"/>
      <c r="M31" s="49"/>
      <c r="N31" s="41">
        <f t="shared" si="2"/>
        <v>0</v>
      </c>
    </row>
    <row r="32" spans="1:14" x14ac:dyDescent="0.55000000000000004">
      <c r="A32" s="28" t="s">
        <v>51</v>
      </c>
      <c r="B32" s="49"/>
      <c r="C32" s="49"/>
      <c r="D32" s="49"/>
      <c r="E32" s="49"/>
      <c r="F32" s="49"/>
      <c r="G32" s="49"/>
      <c r="H32" s="49"/>
      <c r="I32" s="49"/>
      <c r="J32" s="49"/>
      <c r="K32" s="49"/>
      <c r="L32" s="49"/>
      <c r="M32" s="49"/>
      <c r="N32" s="41">
        <f t="shared" si="2"/>
        <v>0</v>
      </c>
    </row>
    <row r="33" spans="1:14" ht="14.7" thickBot="1" x14ac:dyDescent="0.6">
      <c r="A33" s="30" t="s">
        <v>80</v>
      </c>
      <c r="B33" s="43">
        <f>B6-B7</f>
        <v>-2731.25</v>
      </c>
      <c r="C33" s="43">
        <f t="shared" ref="C33:N33" si="3">C6-C7</f>
        <v>-1986.25</v>
      </c>
      <c r="D33" s="43">
        <f t="shared" si="3"/>
        <v>-1506.25</v>
      </c>
      <c r="E33" s="43">
        <f t="shared" si="3"/>
        <v>-1726.25</v>
      </c>
      <c r="F33" s="43">
        <f t="shared" si="3"/>
        <v>-1131.25</v>
      </c>
      <c r="G33" s="43">
        <f t="shared" si="3"/>
        <v>403.75</v>
      </c>
      <c r="H33" s="43">
        <f t="shared" si="3"/>
        <v>953.75</v>
      </c>
      <c r="I33" s="43">
        <f t="shared" si="3"/>
        <v>1933.75</v>
      </c>
      <c r="J33" s="43">
        <f t="shared" si="3"/>
        <v>3458.75</v>
      </c>
      <c r="K33" s="43">
        <f t="shared" si="3"/>
        <v>2863.75</v>
      </c>
      <c r="L33" s="43">
        <f t="shared" si="3"/>
        <v>0</v>
      </c>
      <c r="M33" s="43">
        <f t="shared" si="3"/>
        <v>0</v>
      </c>
      <c r="N33" s="44">
        <f t="shared" si="3"/>
        <v>532.5</v>
      </c>
    </row>
  </sheetData>
  <sheetProtection formatColumns="0" formatRows="0" selectLockedCells="1"/>
  <mergeCells count="2">
    <mergeCell ref="A1:N1"/>
    <mergeCell ref="A2:N2"/>
  </mergeCells>
  <printOptions horizontalCentered="1" verticalCentered="1"/>
  <pageMargins left="0.23622047244094491" right="0.23622047244094491" top="0.74803149606299213" bottom="0.74803149606299213" header="0.31496062992125984" footer="0.31496062992125984"/>
  <pageSetup paperSize="9" scale="97"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N30"/>
  <sheetViews>
    <sheetView workbookViewId="0">
      <selection activeCell="K5" sqref="K5:N9"/>
    </sheetView>
  </sheetViews>
  <sheetFormatPr defaultRowHeight="14.4" x14ac:dyDescent="0.55000000000000004"/>
  <sheetData>
    <row r="1" spans="1:14" ht="18.600000000000001" thickBot="1" x14ac:dyDescent="0.75">
      <c r="A1" s="100" t="s">
        <v>200</v>
      </c>
      <c r="B1" s="101"/>
      <c r="C1" s="101"/>
      <c r="D1" s="101"/>
      <c r="E1" s="101"/>
      <c r="F1" s="101"/>
      <c r="G1" s="101"/>
      <c r="H1" s="101"/>
      <c r="I1" s="101"/>
      <c r="J1" s="101"/>
      <c r="K1" s="101"/>
      <c r="L1" s="101"/>
      <c r="M1" s="101"/>
      <c r="N1" s="102"/>
    </row>
    <row r="2" spans="1:14" ht="12" customHeight="1" x14ac:dyDescent="0.55000000000000004">
      <c r="A2" s="239" t="s">
        <v>18</v>
      </c>
      <c r="B2" s="240"/>
      <c r="C2" s="240"/>
      <c r="D2" s="240"/>
      <c r="E2" s="240"/>
      <c r="F2" s="240"/>
      <c r="G2" s="240"/>
      <c r="H2" s="240"/>
      <c r="I2" s="240"/>
      <c r="J2" s="240"/>
      <c r="K2" s="240"/>
      <c r="L2" s="240"/>
      <c r="M2" s="240"/>
      <c r="N2" s="241"/>
    </row>
    <row r="3" spans="1:14" ht="12" customHeight="1" thickBot="1" x14ac:dyDescent="0.6">
      <c r="A3" s="242"/>
      <c r="B3" s="243"/>
      <c r="C3" s="243"/>
      <c r="D3" s="243"/>
      <c r="E3" s="243"/>
      <c r="F3" s="243"/>
      <c r="G3" s="243"/>
      <c r="H3" s="243"/>
      <c r="I3" s="243"/>
      <c r="J3" s="243"/>
      <c r="K3" s="243"/>
      <c r="L3" s="243"/>
      <c r="M3" s="243"/>
      <c r="N3" s="244"/>
    </row>
    <row r="4" spans="1:14" ht="31.2" customHeight="1" x14ac:dyDescent="0.55000000000000004">
      <c r="A4" s="246" t="s">
        <v>25</v>
      </c>
      <c r="B4" s="122"/>
      <c r="C4" s="122"/>
      <c r="D4" s="122"/>
      <c r="E4" s="122"/>
      <c r="F4" s="122"/>
      <c r="G4" s="127" t="s">
        <v>6</v>
      </c>
      <c r="H4" s="127"/>
      <c r="I4" s="127"/>
      <c r="J4" s="127"/>
      <c r="K4" s="127" t="s">
        <v>7</v>
      </c>
      <c r="L4" s="127"/>
      <c r="M4" s="127"/>
      <c r="N4" s="245"/>
    </row>
    <row r="5" spans="1:14" x14ac:dyDescent="0.55000000000000004">
      <c r="A5" s="140" t="s">
        <v>201</v>
      </c>
      <c r="B5" s="136"/>
      <c r="C5" s="136"/>
      <c r="D5" s="136"/>
      <c r="E5" s="136"/>
      <c r="F5" s="136"/>
      <c r="G5" s="88">
        <v>700</v>
      </c>
      <c r="H5" s="88"/>
      <c r="I5" s="88"/>
      <c r="J5" s="88"/>
      <c r="K5" s="88">
        <v>300</v>
      </c>
      <c r="L5" s="88"/>
      <c r="M5" s="88"/>
      <c r="N5" s="89"/>
    </row>
    <row r="6" spans="1:14" x14ac:dyDescent="0.55000000000000004">
      <c r="A6" s="140" t="s">
        <v>202</v>
      </c>
      <c r="B6" s="136"/>
      <c r="C6" s="136"/>
      <c r="D6" s="136"/>
      <c r="E6" s="136"/>
      <c r="F6" s="136"/>
      <c r="G6" s="88">
        <v>400</v>
      </c>
      <c r="H6" s="88"/>
      <c r="I6" s="88"/>
      <c r="J6" s="88"/>
      <c r="K6" s="88">
        <v>400</v>
      </c>
      <c r="L6" s="88"/>
      <c r="M6" s="88"/>
      <c r="N6" s="89"/>
    </row>
    <row r="7" spans="1:14" x14ac:dyDescent="0.55000000000000004">
      <c r="A7" s="140" t="s">
        <v>203</v>
      </c>
      <c r="B7" s="136"/>
      <c r="C7" s="136"/>
      <c r="D7" s="136"/>
      <c r="E7" s="136"/>
      <c r="F7" s="136"/>
      <c r="G7" s="88">
        <v>300</v>
      </c>
      <c r="H7" s="88"/>
      <c r="I7" s="88"/>
      <c r="J7" s="88"/>
      <c r="K7" s="88">
        <v>0</v>
      </c>
      <c r="L7" s="88"/>
      <c r="M7" s="88"/>
      <c r="N7" s="89"/>
    </row>
    <row r="8" spans="1:14" x14ac:dyDescent="0.55000000000000004">
      <c r="A8" s="140" t="s">
        <v>204</v>
      </c>
      <c r="B8" s="136"/>
      <c r="C8" s="136"/>
      <c r="D8" s="136"/>
      <c r="E8" s="136"/>
      <c r="F8" s="136"/>
      <c r="G8" s="88">
        <v>500</v>
      </c>
      <c r="H8" s="88"/>
      <c r="I8" s="88"/>
      <c r="J8" s="88"/>
      <c r="K8" s="88">
        <v>200</v>
      </c>
      <c r="L8" s="88"/>
      <c r="M8" s="88"/>
      <c r="N8" s="89"/>
    </row>
    <row r="9" spans="1:14" x14ac:dyDescent="0.55000000000000004">
      <c r="A9" s="140" t="s">
        <v>205</v>
      </c>
      <c r="B9" s="136"/>
      <c r="C9" s="136"/>
      <c r="D9" s="136"/>
      <c r="E9" s="136"/>
      <c r="F9" s="136"/>
      <c r="G9" s="88">
        <v>500</v>
      </c>
      <c r="H9" s="88"/>
      <c r="I9" s="88"/>
      <c r="J9" s="88"/>
      <c r="K9" s="88">
        <v>500</v>
      </c>
      <c r="L9" s="88"/>
      <c r="M9" s="88"/>
      <c r="N9" s="89"/>
    </row>
    <row r="10" spans="1:14" x14ac:dyDescent="0.55000000000000004">
      <c r="A10" s="140"/>
      <c r="B10" s="136"/>
      <c r="C10" s="136"/>
      <c r="D10" s="136"/>
      <c r="E10" s="136"/>
      <c r="F10" s="136"/>
      <c r="G10" s="88"/>
      <c r="H10" s="88"/>
      <c r="I10" s="88"/>
      <c r="J10" s="88"/>
      <c r="K10" s="88"/>
      <c r="L10" s="88"/>
      <c r="M10" s="88"/>
      <c r="N10" s="89"/>
    </row>
    <row r="11" spans="1:14" x14ac:dyDescent="0.55000000000000004">
      <c r="A11" s="140"/>
      <c r="B11" s="136"/>
      <c r="C11" s="136"/>
      <c r="D11" s="136"/>
      <c r="E11" s="136"/>
      <c r="F11" s="136"/>
      <c r="G11" s="88"/>
      <c r="H11" s="88"/>
      <c r="I11" s="88"/>
      <c r="J11" s="88"/>
      <c r="K11" s="88"/>
      <c r="L11" s="88"/>
      <c r="M11" s="88"/>
      <c r="N11" s="89"/>
    </row>
    <row r="12" spans="1:14" x14ac:dyDescent="0.55000000000000004">
      <c r="A12" s="140"/>
      <c r="B12" s="136"/>
      <c r="C12" s="136"/>
      <c r="D12" s="136"/>
      <c r="E12" s="136"/>
      <c r="F12" s="136"/>
      <c r="G12" s="88"/>
      <c r="H12" s="88"/>
      <c r="I12" s="88"/>
      <c r="J12" s="88"/>
      <c r="K12" s="88"/>
      <c r="L12" s="88"/>
      <c r="M12" s="88"/>
      <c r="N12" s="89"/>
    </row>
    <row r="13" spans="1:14" x14ac:dyDescent="0.55000000000000004">
      <c r="A13" s="140"/>
      <c r="B13" s="136"/>
      <c r="C13" s="136"/>
      <c r="D13" s="136"/>
      <c r="E13" s="136"/>
      <c r="F13" s="136"/>
      <c r="G13" s="88"/>
      <c r="H13" s="88"/>
      <c r="I13" s="88"/>
      <c r="J13" s="88"/>
      <c r="K13" s="88"/>
      <c r="L13" s="88"/>
      <c r="M13" s="88"/>
      <c r="N13" s="89"/>
    </row>
    <row r="14" spans="1:14" x14ac:dyDescent="0.55000000000000004">
      <c r="A14" s="140"/>
      <c r="B14" s="136"/>
      <c r="C14" s="136"/>
      <c r="D14" s="136"/>
      <c r="E14" s="136"/>
      <c r="F14" s="136"/>
      <c r="G14" s="88"/>
      <c r="H14" s="88"/>
      <c r="I14" s="88"/>
      <c r="J14" s="88"/>
      <c r="K14" s="88"/>
      <c r="L14" s="88"/>
      <c r="M14" s="88"/>
      <c r="N14" s="89"/>
    </row>
    <row r="15" spans="1:14" x14ac:dyDescent="0.55000000000000004">
      <c r="A15" s="140"/>
      <c r="B15" s="136"/>
      <c r="C15" s="136"/>
      <c r="D15" s="136"/>
      <c r="E15" s="136"/>
      <c r="F15" s="136"/>
      <c r="G15" s="88"/>
      <c r="H15" s="88"/>
      <c r="I15" s="88"/>
      <c r="J15" s="88"/>
      <c r="K15" s="88"/>
      <c r="L15" s="88"/>
      <c r="M15" s="88"/>
      <c r="N15" s="89"/>
    </row>
    <row r="16" spans="1:14" x14ac:dyDescent="0.55000000000000004">
      <c r="A16" s="140"/>
      <c r="B16" s="136"/>
      <c r="C16" s="136"/>
      <c r="D16" s="136"/>
      <c r="E16" s="136"/>
      <c r="F16" s="136"/>
      <c r="G16" s="88"/>
      <c r="H16" s="88"/>
      <c r="I16" s="88"/>
      <c r="J16" s="88"/>
      <c r="K16" s="88"/>
      <c r="L16" s="88"/>
      <c r="M16" s="88"/>
      <c r="N16" s="89"/>
    </row>
    <row r="17" spans="1:14" x14ac:dyDescent="0.55000000000000004">
      <c r="A17" s="140"/>
      <c r="B17" s="136"/>
      <c r="C17" s="136"/>
      <c r="D17" s="136"/>
      <c r="E17" s="136"/>
      <c r="F17" s="136"/>
      <c r="G17" s="88"/>
      <c r="H17" s="88"/>
      <c r="I17" s="88"/>
      <c r="J17" s="88"/>
      <c r="K17" s="88"/>
      <c r="L17" s="88"/>
      <c r="M17" s="88"/>
      <c r="N17" s="89"/>
    </row>
    <row r="18" spans="1:14" x14ac:dyDescent="0.55000000000000004">
      <c r="A18" s="140"/>
      <c r="B18" s="136"/>
      <c r="C18" s="136"/>
      <c r="D18" s="136"/>
      <c r="E18" s="136"/>
      <c r="F18" s="136"/>
      <c r="G18" s="88"/>
      <c r="H18" s="88"/>
      <c r="I18" s="88"/>
      <c r="J18" s="88"/>
      <c r="K18" s="88"/>
      <c r="L18" s="88"/>
      <c r="M18" s="88"/>
      <c r="N18" s="89"/>
    </row>
    <row r="19" spans="1:14" x14ac:dyDescent="0.55000000000000004">
      <c r="A19" s="140"/>
      <c r="B19" s="136"/>
      <c r="C19" s="136"/>
      <c r="D19" s="136"/>
      <c r="E19" s="136"/>
      <c r="F19" s="136"/>
      <c r="G19" s="88"/>
      <c r="H19" s="88"/>
      <c r="I19" s="88"/>
      <c r="J19" s="88"/>
      <c r="K19" s="88"/>
      <c r="L19" s="88"/>
      <c r="M19" s="88"/>
      <c r="N19" s="89"/>
    </row>
    <row r="20" spans="1:14" x14ac:dyDescent="0.55000000000000004">
      <c r="A20" s="140"/>
      <c r="B20" s="136"/>
      <c r="C20" s="136"/>
      <c r="D20" s="136"/>
      <c r="E20" s="136"/>
      <c r="F20" s="136"/>
      <c r="G20" s="88"/>
      <c r="H20" s="88"/>
      <c r="I20" s="88"/>
      <c r="J20" s="88"/>
      <c r="K20" s="88"/>
      <c r="L20" s="88"/>
      <c r="M20" s="88"/>
      <c r="N20" s="89"/>
    </row>
    <row r="21" spans="1:14" x14ac:dyDescent="0.55000000000000004">
      <c r="A21" s="140"/>
      <c r="B21" s="136"/>
      <c r="C21" s="136"/>
      <c r="D21" s="136"/>
      <c r="E21" s="136"/>
      <c r="F21" s="136"/>
      <c r="G21" s="88"/>
      <c r="H21" s="88"/>
      <c r="I21" s="88"/>
      <c r="J21" s="88"/>
      <c r="K21" s="88"/>
      <c r="L21" s="88"/>
      <c r="M21" s="88"/>
      <c r="N21" s="89"/>
    </row>
    <row r="22" spans="1:14" x14ac:dyDescent="0.55000000000000004">
      <c r="A22" s="140"/>
      <c r="B22" s="136"/>
      <c r="C22" s="136"/>
      <c r="D22" s="136"/>
      <c r="E22" s="136"/>
      <c r="F22" s="136"/>
      <c r="G22" s="88"/>
      <c r="H22" s="88"/>
      <c r="I22" s="88"/>
      <c r="J22" s="88"/>
      <c r="K22" s="88"/>
      <c r="L22" s="88"/>
      <c r="M22" s="88"/>
      <c r="N22" s="89"/>
    </row>
    <row r="23" spans="1:14" x14ac:dyDescent="0.55000000000000004">
      <c r="A23" s="140"/>
      <c r="B23" s="136"/>
      <c r="C23" s="136"/>
      <c r="D23" s="136"/>
      <c r="E23" s="136"/>
      <c r="F23" s="136"/>
      <c r="G23" s="88"/>
      <c r="H23" s="88"/>
      <c r="I23" s="88"/>
      <c r="J23" s="88"/>
      <c r="K23" s="88"/>
      <c r="L23" s="88"/>
      <c r="M23" s="88"/>
      <c r="N23" s="89"/>
    </row>
    <row r="24" spans="1:14" x14ac:dyDescent="0.55000000000000004">
      <c r="A24" s="140"/>
      <c r="B24" s="136"/>
      <c r="C24" s="136"/>
      <c r="D24" s="136"/>
      <c r="E24" s="136"/>
      <c r="F24" s="136"/>
      <c r="G24" s="88"/>
      <c r="H24" s="88"/>
      <c r="I24" s="88"/>
      <c r="J24" s="88"/>
      <c r="K24" s="88"/>
      <c r="L24" s="88"/>
      <c r="M24" s="88"/>
      <c r="N24" s="89"/>
    </row>
    <row r="25" spans="1:14" x14ac:dyDescent="0.55000000000000004">
      <c r="A25" s="140"/>
      <c r="B25" s="136"/>
      <c r="C25" s="136"/>
      <c r="D25" s="136"/>
      <c r="E25" s="136"/>
      <c r="F25" s="136"/>
      <c r="G25" s="88"/>
      <c r="H25" s="88"/>
      <c r="I25" s="88"/>
      <c r="J25" s="88"/>
      <c r="K25" s="88"/>
      <c r="L25" s="88"/>
      <c r="M25" s="88"/>
      <c r="N25" s="89"/>
    </row>
    <row r="26" spans="1:14" x14ac:dyDescent="0.55000000000000004">
      <c r="A26" s="140"/>
      <c r="B26" s="136"/>
      <c r="C26" s="136"/>
      <c r="D26" s="136"/>
      <c r="E26" s="136"/>
      <c r="F26" s="136"/>
      <c r="G26" s="88"/>
      <c r="H26" s="88"/>
      <c r="I26" s="88"/>
      <c r="J26" s="88"/>
      <c r="K26" s="88"/>
      <c r="L26" s="88"/>
      <c r="M26" s="88"/>
      <c r="N26" s="89"/>
    </row>
    <row r="27" spans="1:14" x14ac:dyDescent="0.55000000000000004">
      <c r="A27" s="140"/>
      <c r="B27" s="136"/>
      <c r="C27" s="136"/>
      <c r="D27" s="136"/>
      <c r="E27" s="136"/>
      <c r="F27" s="136"/>
      <c r="G27" s="88"/>
      <c r="H27" s="88"/>
      <c r="I27" s="88"/>
      <c r="J27" s="88"/>
      <c r="K27" s="88"/>
      <c r="L27" s="88"/>
      <c r="M27" s="88"/>
      <c r="N27" s="89"/>
    </row>
    <row r="28" spans="1:14" x14ac:dyDescent="0.55000000000000004">
      <c r="A28" s="140"/>
      <c r="B28" s="136"/>
      <c r="C28" s="136"/>
      <c r="D28" s="136"/>
      <c r="E28" s="136"/>
      <c r="F28" s="136"/>
      <c r="G28" s="88"/>
      <c r="H28" s="88"/>
      <c r="I28" s="88"/>
      <c r="J28" s="88"/>
      <c r="K28" s="88"/>
      <c r="L28" s="88"/>
      <c r="M28" s="88"/>
      <c r="N28" s="89"/>
    </row>
    <row r="29" spans="1:14" ht="14.7" thickBot="1" x14ac:dyDescent="0.6">
      <c r="A29" s="247" t="s">
        <v>182</v>
      </c>
      <c r="B29" s="248"/>
      <c r="C29" s="248"/>
      <c r="D29" s="248"/>
      <c r="E29" s="248"/>
      <c r="F29" s="249"/>
      <c r="G29" s="195">
        <f>SUM(G5:J28)</f>
        <v>2400</v>
      </c>
      <c r="H29" s="195"/>
      <c r="I29" s="195"/>
      <c r="J29" s="195"/>
      <c r="K29" s="195">
        <f>SUM(K5:N28)</f>
        <v>1400</v>
      </c>
      <c r="L29" s="195"/>
      <c r="M29" s="195"/>
      <c r="N29" s="205"/>
    </row>
    <row r="30" spans="1:14" x14ac:dyDescent="0.55000000000000004">
      <c r="K30" s="2"/>
    </row>
  </sheetData>
  <sheetProtection sheet="1" objects="1" scenarios="1" formatColumns="0" formatRows="0" selectLockedCells="1"/>
  <mergeCells count="80">
    <mergeCell ref="G23:J23"/>
    <mergeCell ref="G24:J24"/>
    <mergeCell ref="G25:J25"/>
    <mergeCell ref="G16:J16"/>
    <mergeCell ref="G17:J17"/>
    <mergeCell ref="G18:J18"/>
    <mergeCell ref="G19:J19"/>
    <mergeCell ref="K12:N12"/>
    <mergeCell ref="K13:N13"/>
    <mergeCell ref="K14:N14"/>
    <mergeCell ref="K15:N15"/>
    <mergeCell ref="G22:J22"/>
    <mergeCell ref="G12:J12"/>
    <mergeCell ref="G13:J13"/>
    <mergeCell ref="G14:J14"/>
    <mergeCell ref="G15:J15"/>
    <mergeCell ref="A29:F29"/>
    <mergeCell ref="K20:N20"/>
    <mergeCell ref="K21:N21"/>
    <mergeCell ref="K22:N22"/>
    <mergeCell ref="K23:N23"/>
    <mergeCell ref="K24:N24"/>
    <mergeCell ref="K25:N25"/>
    <mergeCell ref="G26:J26"/>
    <mergeCell ref="G27:J27"/>
    <mergeCell ref="A28:F28"/>
    <mergeCell ref="A23:F23"/>
    <mergeCell ref="A24:F24"/>
    <mergeCell ref="A25:F25"/>
    <mergeCell ref="A26:F26"/>
    <mergeCell ref="A27:F27"/>
    <mergeCell ref="G29:J29"/>
    <mergeCell ref="A9:F9"/>
    <mergeCell ref="G9:J9"/>
    <mergeCell ref="A12:F12"/>
    <mergeCell ref="A13:F13"/>
    <mergeCell ref="A14:F14"/>
    <mergeCell ref="A1:N1"/>
    <mergeCell ref="A2:N3"/>
    <mergeCell ref="K4:N4"/>
    <mergeCell ref="K5:N5"/>
    <mergeCell ref="G5:J5"/>
    <mergeCell ref="G4:J4"/>
    <mergeCell ref="A4:F4"/>
    <mergeCell ref="A5:F5"/>
    <mergeCell ref="K6:N6"/>
    <mergeCell ref="K7:N7"/>
    <mergeCell ref="K8:N8"/>
    <mergeCell ref="K9:N9"/>
    <mergeCell ref="A11:F11"/>
    <mergeCell ref="A8:F8"/>
    <mergeCell ref="A10:F10"/>
    <mergeCell ref="G10:J10"/>
    <mergeCell ref="G11:J11"/>
    <mergeCell ref="G8:J8"/>
    <mergeCell ref="A6:F6"/>
    <mergeCell ref="A7:F7"/>
    <mergeCell ref="G6:J6"/>
    <mergeCell ref="G7:J7"/>
    <mergeCell ref="K10:N10"/>
    <mergeCell ref="K11:N11"/>
    <mergeCell ref="A15:F15"/>
    <mergeCell ref="A20:F20"/>
    <mergeCell ref="A21:F21"/>
    <mergeCell ref="A22:F22"/>
    <mergeCell ref="K16:N16"/>
    <mergeCell ref="K17:N17"/>
    <mergeCell ref="K18:N18"/>
    <mergeCell ref="K19:N19"/>
    <mergeCell ref="A17:F17"/>
    <mergeCell ref="A18:F18"/>
    <mergeCell ref="A19:F19"/>
    <mergeCell ref="A16:F16"/>
    <mergeCell ref="G20:J20"/>
    <mergeCell ref="G21:J21"/>
    <mergeCell ref="K29:N29"/>
    <mergeCell ref="G28:J28"/>
    <mergeCell ref="K26:N26"/>
    <mergeCell ref="K27:N27"/>
    <mergeCell ref="K28:N28"/>
  </mergeCells>
  <pageMargins left="0.7" right="0.7" top="0.75" bottom="0.75" header="0.3" footer="0.3"/>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5"/>
  <sheetViews>
    <sheetView topLeftCell="A4" workbookViewId="0">
      <selection activeCell="E11" sqref="E11:F11"/>
    </sheetView>
  </sheetViews>
  <sheetFormatPr defaultRowHeight="14.4" x14ac:dyDescent="0.55000000000000004"/>
  <cols>
    <col min="5" max="5" width="11.05078125" customWidth="1"/>
    <col min="6" max="6" width="11.62890625" customWidth="1"/>
  </cols>
  <sheetData>
    <row r="1" spans="1:14" ht="18.600000000000001" thickBot="1" x14ac:dyDescent="0.75">
      <c r="A1" s="100" t="s">
        <v>15</v>
      </c>
      <c r="B1" s="101"/>
      <c r="C1" s="101"/>
      <c r="D1" s="101"/>
      <c r="E1" s="101"/>
      <c r="F1" s="101"/>
      <c r="G1" s="101"/>
      <c r="H1" s="101"/>
      <c r="I1" s="101"/>
      <c r="J1" s="101"/>
      <c r="K1" s="101"/>
      <c r="L1" s="101"/>
      <c r="M1" s="101"/>
      <c r="N1" s="102"/>
    </row>
    <row r="2" spans="1:14" x14ac:dyDescent="0.55000000000000004">
      <c r="A2" s="239" t="s">
        <v>197</v>
      </c>
      <c r="B2" s="240"/>
      <c r="C2" s="240"/>
      <c r="D2" s="240"/>
      <c r="E2" s="240"/>
      <c r="F2" s="240"/>
      <c r="G2" s="240"/>
      <c r="H2" s="240"/>
      <c r="I2" s="240"/>
      <c r="J2" s="240"/>
      <c r="K2" s="240"/>
      <c r="L2" s="240"/>
      <c r="M2" s="240"/>
      <c r="N2" s="241"/>
    </row>
    <row r="3" spans="1:14" x14ac:dyDescent="0.55000000000000004">
      <c r="A3" s="242"/>
      <c r="B3" s="243"/>
      <c r="C3" s="243"/>
      <c r="D3" s="243"/>
      <c r="E3" s="243"/>
      <c r="F3" s="243"/>
      <c r="G3" s="243"/>
      <c r="H3" s="243"/>
      <c r="I3" s="243"/>
      <c r="J3" s="243"/>
      <c r="K3" s="243"/>
      <c r="L3" s="243"/>
      <c r="M3" s="243"/>
      <c r="N3" s="244"/>
    </row>
    <row r="4" spans="1:14" x14ac:dyDescent="0.55000000000000004">
      <c r="A4" s="242"/>
      <c r="B4" s="243"/>
      <c r="C4" s="243"/>
      <c r="D4" s="243"/>
      <c r="E4" s="243"/>
      <c r="F4" s="243"/>
      <c r="G4" s="243"/>
      <c r="H4" s="243"/>
      <c r="I4" s="243"/>
      <c r="J4" s="243"/>
      <c r="K4" s="243"/>
      <c r="L4" s="243"/>
      <c r="M4" s="243"/>
      <c r="N4" s="244"/>
    </row>
    <row r="5" spans="1:14" ht="14.7" thickBot="1" x14ac:dyDescent="0.6">
      <c r="A5" s="242"/>
      <c r="B5" s="243"/>
      <c r="C5" s="243"/>
      <c r="D5" s="243"/>
      <c r="E5" s="243"/>
      <c r="F5" s="243"/>
      <c r="G5" s="243"/>
      <c r="H5" s="243"/>
      <c r="I5" s="243"/>
      <c r="J5" s="243"/>
      <c r="K5" s="243"/>
      <c r="L5" s="243"/>
      <c r="M5" s="243"/>
      <c r="N5" s="244"/>
    </row>
    <row r="6" spans="1:14" ht="57.6" x14ac:dyDescent="0.55000000000000004">
      <c r="A6" s="246" t="s">
        <v>8</v>
      </c>
      <c r="B6" s="122"/>
      <c r="C6" s="122"/>
      <c r="D6" s="122"/>
      <c r="E6" s="33" t="s">
        <v>16</v>
      </c>
      <c r="F6" s="33" t="s">
        <v>17</v>
      </c>
      <c r="G6" s="122" t="s">
        <v>183</v>
      </c>
      <c r="H6" s="122"/>
      <c r="I6" s="122"/>
      <c r="J6" s="122"/>
      <c r="K6" s="122" t="s">
        <v>184</v>
      </c>
      <c r="L6" s="122"/>
      <c r="M6" s="122"/>
      <c r="N6" s="125"/>
    </row>
    <row r="7" spans="1:14" x14ac:dyDescent="0.55000000000000004">
      <c r="A7" s="259" t="str">
        <f>'İŞ PLANI ÖZET'!E3</f>
        <v>Doğal Gıda Ltd.Şti.</v>
      </c>
      <c r="B7" s="260"/>
      <c r="C7" s="260"/>
      <c r="D7" s="261"/>
      <c r="E7" s="269">
        <f>'PAZ ve SATIŞ PL'!F8</f>
        <v>30000</v>
      </c>
      <c r="F7" s="269">
        <f>E7*12</f>
        <v>360000</v>
      </c>
      <c r="G7" s="253" t="s">
        <v>193</v>
      </c>
      <c r="H7" s="253"/>
      <c r="I7" s="253"/>
      <c r="J7" s="253"/>
      <c r="K7" s="253" t="s">
        <v>189</v>
      </c>
      <c r="L7" s="253"/>
      <c r="M7" s="253"/>
      <c r="N7" s="257"/>
    </row>
    <row r="8" spans="1:14" x14ac:dyDescent="0.55000000000000004">
      <c r="A8" s="262"/>
      <c r="B8" s="263"/>
      <c r="C8" s="263"/>
      <c r="D8" s="264"/>
      <c r="E8" s="269"/>
      <c r="F8" s="269"/>
      <c r="G8" s="253"/>
      <c r="H8" s="253"/>
      <c r="I8" s="253"/>
      <c r="J8" s="253"/>
      <c r="K8" s="253"/>
      <c r="L8" s="253"/>
      <c r="M8" s="253"/>
      <c r="N8" s="257"/>
    </row>
    <row r="9" spans="1:14" x14ac:dyDescent="0.55000000000000004">
      <c r="A9" s="262"/>
      <c r="B9" s="263"/>
      <c r="C9" s="263"/>
      <c r="D9" s="264"/>
      <c r="E9" s="269"/>
      <c r="F9" s="269"/>
      <c r="G9" s="253"/>
      <c r="H9" s="253"/>
      <c r="I9" s="253"/>
      <c r="J9" s="253"/>
      <c r="K9" s="253"/>
      <c r="L9" s="253"/>
      <c r="M9" s="253"/>
      <c r="N9" s="257"/>
    </row>
    <row r="10" spans="1:14" x14ac:dyDescent="0.55000000000000004">
      <c r="A10" s="262"/>
      <c r="B10" s="263"/>
      <c r="C10" s="263"/>
      <c r="D10" s="264"/>
      <c r="E10" s="270"/>
      <c r="F10" s="270"/>
      <c r="G10" s="271"/>
      <c r="H10" s="271"/>
      <c r="I10" s="271"/>
      <c r="J10" s="271"/>
      <c r="K10" s="271"/>
      <c r="L10" s="271"/>
      <c r="M10" s="271"/>
      <c r="N10" s="272"/>
    </row>
    <row r="11" spans="1:14" ht="56.7" customHeight="1" thickBot="1" x14ac:dyDescent="0.6">
      <c r="A11" s="265"/>
      <c r="B11" s="266"/>
      <c r="C11" s="266"/>
      <c r="D11" s="267"/>
      <c r="E11" s="268" t="s">
        <v>188</v>
      </c>
      <c r="F11" s="268"/>
      <c r="G11" s="254" t="s">
        <v>195</v>
      </c>
      <c r="H11" s="254"/>
      <c r="I11" s="254"/>
      <c r="J11" s="254"/>
      <c r="K11" s="254"/>
      <c r="L11" s="254"/>
      <c r="M11" s="254"/>
      <c r="N11" s="258"/>
    </row>
    <row r="12" spans="1:14" x14ac:dyDescent="0.55000000000000004">
      <c r="A12" s="231" t="s">
        <v>10</v>
      </c>
      <c r="B12" s="202"/>
      <c r="C12" s="202"/>
      <c r="D12" s="202"/>
      <c r="E12" s="32" t="s">
        <v>13</v>
      </c>
      <c r="F12" s="32" t="s">
        <v>14</v>
      </c>
      <c r="G12" s="202" t="s">
        <v>11</v>
      </c>
      <c r="H12" s="202"/>
      <c r="I12" s="202"/>
      <c r="J12" s="202"/>
      <c r="K12" s="202" t="s">
        <v>12</v>
      </c>
      <c r="L12" s="202"/>
      <c r="M12" s="202"/>
      <c r="N12" s="252"/>
    </row>
    <row r="13" spans="1:14" x14ac:dyDescent="0.55000000000000004">
      <c r="A13" s="250" t="s">
        <v>185</v>
      </c>
      <c r="B13" s="251"/>
      <c r="C13" s="251"/>
      <c r="D13" s="251"/>
      <c r="E13" s="50">
        <v>100000</v>
      </c>
      <c r="F13" s="39">
        <f>E13*12</f>
        <v>1200000</v>
      </c>
      <c r="G13" s="253" t="s">
        <v>186</v>
      </c>
      <c r="H13" s="253"/>
      <c r="I13" s="253"/>
      <c r="J13" s="253"/>
      <c r="K13" s="253" t="s">
        <v>187</v>
      </c>
      <c r="L13" s="253"/>
      <c r="M13" s="253"/>
      <c r="N13" s="257"/>
    </row>
    <row r="14" spans="1:14" ht="27.9" customHeight="1" x14ac:dyDescent="0.55000000000000004">
      <c r="A14" s="250" t="s">
        <v>190</v>
      </c>
      <c r="B14" s="251"/>
      <c r="C14" s="251"/>
      <c r="D14" s="251"/>
      <c r="E14" s="50">
        <v>1000000</v>
      </c>
      <c r="F14" s="39">
        <f t="shared" ref="F14:F25" si="0">E14*12</f>
        <v>12000000</v>
      </c>
      <c r="G14" s="253" t="s">
        <v>192</v>
      </c>
      <c r="H14" s="253"/>
      <c r="I14" s="253"/>
      <c r="J14" s="253"/>
      <c r="K14" s="253" t="s">
        <v>194</v>
      </c>
      <c r="L14" s="253"/>
      <c r="M14" s="253"/>
      <c r="N14" s="257"/>
    </row>
    <row r="15" spans="1:14" ht="28.5" customHeight="1" x14ac:dyDescent="0.55000000000000004">
      <c r="A15" s="250" t="s">
        <v>244</v>
      </c>
      <c r="B15" s="251"/>
      <c r="C15" s="251"/>
      <c r="D15" s="251"/>
      <c r="E15" s="50">
        <v>10000</v>
      </c>
      <c r="F15" s="39">
        <f t="shared" si="0"/>
        <v>120000</v>
      </c>
      <c r="G15" s="253" t="s">
        <v>191</v>
      </c>
      <c r="H15" s="253"/>
      <c r="I15" s="253"/>
      <c r="J15" s="253"/>
      <c r="K15" s="253" t="s">
        <v>206</v>
      </c>
      <c r="L15" s="253"/>
      <c r="M15" s="253"/>
      <c r="N15" s="257"/>
    </row>
    <row r="16" spans="1:14" x14ac:dyDescent="0.55000000000000004">
      <c r="A16" s="250"/>
      <c r="B16" s="251"/>
      <c r="C16" s="251"/>
      <c r="D16" s="251"/>
      <c r="E16" s="50"/>
      <c r="F16" s="39">
        <f t="shared" si="0"/>
        <v>0</v>
      </c>
      <c r="G16" s="253"/>
      <c r="H16" s="253"/>
      <c r="I16" s="253"/>
      <c r="J16" s="253"/>
      <c r="K16" s="253"/>
      <c r="L16" s="253"/>
      <c r="M16" s="253"/>
      <c r="N16" s="257"/>
    </row>
    <row r="17" spans="1:14" x14ac:dyDescent="0.55000000000000004">
      <c r="A17" s="250"/>
      <c r="B17" s="251"/>
      <c r="C17" s="251"/>
      <c r="D17" s="251"/>
      <c r="E17" s="50"/>
      <c r="F17" s="39">
        <f t="shared" si="0"/>
        <v>0</v>
      </c>
      <c r="G17" s="253"/>
      <c r="H17" s="253"/>
      <c r="I17" s="253"/>
      <c r="J17" s="253"/>
      <c r="K17" s="253"/>
      <c r="L17" s="253"/>
      <c r="M17" s="253"/>
      <c r="N17" s="257"/>
    </row>
    <row r="18" spans="1:14" x14ac:dyDescent="0.55000000000000004">
      <c r="A18" s="250"/>
      <c r="B18" s="251"/>
      <c r="C18" s="251"/>
      <c r="D18" s="251"/>
      <c r="E18" s="50"/>
      <c r="F18" s="39">
        <f t="shared" si="0"/>
        <v>0</v>
      </c>
      <c r="G18" s="253"/>
      <c r="H18" s="253"/>
      <c r="I18" s="253"/>
      <c r="J18" s="253"/>
      <c r="K18" s="253"/>
      <c r="L18" s="253"/>
      <c r="M18" s="253"/>
      <c r="N18" s="257"/>
    </row>
    <row r="19" spans="1:14" x14ac:dyDescent="0.55000000000000004">
      <c r="A19" s="250"/>
      <c r="B19" s="251"/>
      <c r="C19" s="251"/>
      <c r="D19" s="251"/>
      <c r="E19" s="50"/>
      <c r="F19" s="39">
        <f t="shared" si="0"/>
        <v>0</v>
      </c>
      <c r="G19" s="253"/>
      <c r="H19" s="253"/>
      <c r="I19" s="253"/>
      <c r="J19" s="253"/>
      <c r="K19" s="253"/>
      <c r="L19" s="253"/>
      <c r="M19" s="253"/>
      <c r="N19" s="257"/>
    </row>
    <row r="20" spans="1:14" x14ac:dyDescent="0.55000000000000004">
      <c r="A20" s="250"/>
      <c r="B20" s="251"/>
      <c r="C20" s="251"/>
      <c r="D20" s="251"/>
      <c r="E20" s="50"/>
      <c r="F20" s="39">
        <f t="shared" si="0"/>
        <v>0</v>
      </c>
      <c r="G20" s="253"/>
      <c r="H20" s="253"/>
      <c r="I20" s="253"/>
      <c r="J20" s="253"/>
      <c r="K20" s="253"/>
      <c r="L20" s="253"/>
      <c r="M20" s="253"/>
      <c r="N20" s="257"/>
    </row>
    <row r="21" spans="1:14" x14ac:dyDescent="0.55000000000000004">
      <c r="A21" s="250"/>
      <c r="B21" s="251"/>
      <c r="C21" s="251"/>
      <c r="D21" s="251"/>
      <c r="E21" s="50"/>
      <c r="F21" s="39">
        <f t="shared" si="0"/>
        <v>0</v>
      </c>
      <c r="G21" s="253"/>
      <c r="H21" s="253"/>
      <c r="I21" s="253"/>
      <c r="J21" s="253"/>
      <c r="K21" s="253"/>
      <c r="L21" s="253"/>
      <c r="M21" s="253"/>
      <c r="N21" s="257"/>
    </row>
    <row r="22" spans="1:14" x14ac:dyDescent="0.55000000000000004">
      <c r="A22" s="250"/>
      <c r="B22" s="251"/>
      <c r="C22" s="251"/>
      <c r="D22" s="251"/>
      <c r="E22" s="50"/>
      <c r="F22" s="39">
        <f t="shared" si="0"/>
        <v>0</v>
      </c>
      <c r="G22" s="253"/>
      <c r="H22" s="253"/>
      <c r="I22" s="253"/>
      <c r="J22" s="253"/>
      <c r="K22" s="253"/>
      <c r="L22" s="253"/>
      <c r="M22" s="253"/>
      <c r="N22" s="257"/>
    </row>
    <row r="23" spans="1:14" x14ac:dyDescent="0.55000000000000004">
      <c r="A23" s="250"/>
      <c r="B23" s="251"/>
      <c r="C23" s="251"/>
      <c r="D23" s="251"/>
      <c r="E23" s="50"/>
      <c r="F23" s="39">
        <f t="shared" si="0"/>
        <v>0</v>
      </c>
      <c r="G23" s="253"/>
      <c r="H23" s="253"/>
      <c r="I23" s="253"/>
      <c r="J23" s="253"/>
      <c r="K23" s="253"/>
      <c r="L23" s="253"/>
      <c r="M23" s="253"/>
      <c r="N23" s="257"/>
    </row>
    <row r="24" spans="1:14" x14ac:dyDescent="0.55000000000000004">
      <c r="A24" s="250"/>
      <c r="B24" s="251"/>
      <c r="C24" s="251"/>
      <c r="D24" s="251"/>
      <c r="E24" s="50"/>
      <c r="F24" s="39">
        <f t="shared" si="0"/>
        <v>0</v>
      </c>
      <c r="G24" s="253"/>
      <c r="H24" s="253"/>
      <c r="I24" s="253"/>
      <c r="J24" s="253"/>
      <c r="K24" s="253"/>
      <c r="L24" s="253"/>
      <c r="M24" s="253"/>
      <c r="N24" s="257"/>
    </row>
    <row r="25" spans="1:14" ht="14.7" thickBot="1" x14ac:dyDescent="0.6">
      <c r="A25" s="255"/>
      <c r="B25" s="256"/>
      <c r="C25" s="256"/>
      <c r="D25" s="256"/>
      <c r="E25" s="51"/>
      <c r="F25" s="53">
        <f t="shared" si="0"/>
        <v>0</v>
      </c>
      <c r="G25" s="254"/>
      <c r="H25" s="254"/>
      <c r="I25" s="254"/>
      <c r="J25" s="254"/>
      <c r="K25" s="254"/>
      <c r="L25" s="254"/>
      <c r="M25" s="254"/>
      <c r="N25" s="258"/>
    </row>
  </sheetData>
  <sheetProtection sheet="1" objects="1" scenarios="1" formatColumns="0" formatRows="0"/>
  <mergeCells count="54">
    <mergeCell ref="G11:N11"/>
    <mergeCell ref="A7:D11"/>
    <mergeCell ref="E11:F11"/>
    <mergeCell ref="A6:D6"/>
    <mergeCell ref="A1:N1"/>
    <mergeCell ref="G6:J6"/>
    <mergeCell ref="K6:N6"/>
    <mergeCell ref="A2:N5"/>
    <mergeCell ref="E7:E10"/>
    <mergeCell ref="F7:F10"/>
    <mergeCell ref="G7:J10"/>
    <mergeCell ref="K7:N10"/>
    <mergeCell ref="K13:N13"/>
    <mergeCell ref="K14:N14"/>
    <mergeCell ref="K15:N15"/>
    <mergeCell ref="K16:N16"/>
    <mergeCell ref="K17:N17"/>
    <mergeCell ref="A22:D22"/>
    <mergeCell ref="A24:D24"/>
    <mergeCell ref="A25:D25"/>
    <mergeCell ref="A23:D23"/>
    <mergeCell ref="K18:N18"/>
    <mergeCell ref="K19:N19"/>
    <mergeCell ref="G21:J21"/>
    <mergeCell ref="G22:J22"/>
    <mergeCell ref="G18:J18"/>
    <mergeCell ref="G19:J19"/>
    <mergeCell ref="K22:N22"/>
    <mergeCell ref="K23:N23"/>
    <mergeCell ref="K24:N24"/>
    <mergeCell ref="K25:N25"/>
    <mergeCell ref="K20:N20"/>
    <mergeCell ref="K21:N21"/>
    <mergeCell ref="G17:J17"/>
    <mergeCell ref="G23:J23"/>
    <mergeCell ref="G24:J24"/>
    <mergeCell ref="G25:J25"/>
    <mergeCell ref="G20:J20"/>
    <mergeCell ref="A18:D18"/>
    <mergeCell ref="A20:D20"/>
    <mergeCell ref="A21:D21"/>
    <mergeCell ref="G12:J12"/>
    <mergeCell ref="K12:N12"/>
    <mergeCell ref="A19:D19"/>
    <mergeCell ref="A12:D12"/>
    <mergeCell ref="A13:D13"/>
    <mergeCell ref="A14:D14"/>
    <mergeCell ref="A15:D15"/>
    <mergeCell ref="A16:D16"/>
    <mergeCell ref="A17:D17"/>
    <mergeCell ref="G13:J13"/>
    <mergeCell ref="G14:J14"/>
    <mergeCell ref="G15:J15"/>
    <mergeCell ref="G16:J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İŞ KURARKEN</vt:lpstr>
      <vt:lpstr>İŞ PLANI ÖZET</vt:lpstr>
      <vt:lpstr>PAZ ve SATIŞ PL</vt:lpstr>
      <vt:lpstr>ÜRETİM PL</vt:lpstr>
      <vt:lpstr>FİNANSAL PL</vt:lpstr>
      <vt:lpstr>FİNANSAL TAKİP</vt:lpstr>
      <vt:lpstr>FİRMA LİSTEM</vt:lpstr>
      <vt:lpstr>REKABET ANALİZİ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caglayan cavusoglu</dc:creator>
  <cp:lastModifiedBy>caglayan cavusoglu</cp:lastModifiedBy>
  <cp:lastPrinted>2016-10-06T11:00:20Z</cp:lastPrinted>
  <dcterms:created xsi:type="dcterms:W3CDTF">2016-08-25T09:03:24Z</dcterms:created>
  <dcterms:modified xsi:type="dcterms:W3CDTF">2016-10-06T14:13:13Z</dcterms:modified>
</cp:coreProperties>
</file>